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 defaultThemeVersion="124226"/>
  <xr:revisionPtr revIDLastSave="0" documentId="13_ncr:1_{A2ED9EE6-E695-43C2-AC2E-23A43DFC7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азовый вариант" sheetId="20" r:id="rId1"/>
    <sheet name="Лист3" sheetId="23" state="hidden" r:id="rId2"/>
  </sheets>
  <definedNames>
    <definedName name="_ftn1" localSheetId="0">'базовый вариант'!#REF!</definedName>
    <definedName name="_ftn2" localSheetId="0">'базовый вариант'!#REF!</definedName>
    <definedName name="_ftn3" localSheetId="0">'базовый вариант'!#REF!</definedName>
    <definedName name="_ftnref1" localSheetId="0">'базовый вариант'!#REF!</definedName>
    <definedName name="_ftnref2" localSheetId="0">'базовый вариант'!#REF!</definedName>
    <definedName name="_ftnref3" localSheetId="0">'базовый вариант'!#REF!</definedName>
    <definedName name="_Ref346553369" localSheetId="0">'базовый вариант'!#REF!</definedName>
    <definedName name="_xlnm.Print_Titles" localSheetId="0">'базовый вариант'!$4:$5</definedName>
    <definedName name="_xlnm.Print_Area" localSheetId="0">'базовый вариант'!$A$1:$H$84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0" l="1"/>
  <c r="F66" i="20"/>
  <c r="H23" i="20"/>
  <c r="G23" i="20"/>
  <c r="F23" i="20"/>
  <c r="E23" i="20"/>
  <c r="H73" i="20"/>
  <c r="F73" i="20"/>
  <c r="G73" i="20"/>
  <c r="E60" i="20"/>
  <c r="E59" i="20"/>
  <c r="G44" i="20"/>
  <c r="H44" i="20" s="1"/>
  <c r="E44" i="20"/>
  <c r="F44" i="20" s="1"/>
  <c r="E66" i="20"/>
  <c r="D60" i="20"/>
  <c r="D59" i="20" s="1"/>
  <c r="D66" i="20" s="1"/>
  <c r="H60" i="20"/>
  <c r="H59" i="20" s="1"/>
  <c r="H66" i="20" s="1"/>
  <c r="G60" i="20"/>
  <c r="G59" i="20" s="1"/>
  <c r="F60" i="20"/>
  <c r="F59" i="20" s="1"/>
  <c r="D75" i="20"/>
  <c r="F74" i="20" l="1"/>
  <c r="E74" i="20"/>
  <c r="E55" i="20"/>
  <c r="F55" i="20" l="1"/>
  <c r="G55" i="20" s="1"/>
  <c r="H55" i="20" s="1"/>
  <c r="E56" i="20"/>
  <c r="E42" i="20"/>
  <c r="F42" i="20" s="1"/>
  <c r="G42" i="20" s="1"/>
  <c r="E40" i="20"/>
  <c r="D16" i="20" l="1"/>
  <c r="H42" i="20" l="1"/>
  <c r="D40" i="20" l="1"/>
  <c r="H16" i="20" l="1"/>
  <c r="G16" i="20"/>
  <c r="F16" i="20"/>
  <c r="H13" i="20"/>
  <c r="G13" i="20"/>
  <c r="F13" i="20"/>
  <c r="E16" i="20"/>
  <c r="E13" i="20"/>
  <c r="D13" i="20"/>
  <c r="E7" i="20" s="1"/>
  <c r="F7" i="20" l="1"/>
  <c r="F9" i="20" s="1"/>
  <c r="D10" i="20"/>
  <c r="E9" i="20"/>
  <c r="E31" i="20"/>
  <c r="F31" i="20"/>
  <c r="G31" i="20"/>
  <c r="H31" i="20"/>
  <c r="G7" i="20" l="1"/>
  <c r="H7" i="20" s="1"/>
  <c r="H10" i="20" s="1"/>
  <c r="H56" i="20"/>
  <c r="G56" i="20"/>
  <c r="F56" i="20"/>
  <c r="H45" i="20"/>
  <c r="G45" i="20"/>
  <c r="F45" i="20"/>
  <c r="E45" i="20"/>
  <c r="H43" i="20"/>
  <c r="G43" i="20"/>
  <c r="F43" i="20"/>
  <c r="E43" i="20"/>
  <c r="H29" i="20"/>
  <c r="G29" i="20"/>
  <c r="F29" i="20"/>
  <c r="E29" i="20"/>
  <c r="H75" i="20" l="1"/>
  <c r="G75" i="20"/>
  <c r="F75" i="20"/>
  <c r="E75" i="20"/>
  <c r="H74" i="20"/>
  <c r="G74" i="20"/>
  <c r="H40" i="20"/>
  <c r="G40" i="20"/>
  <c r="F40" i="20"/>
  <c r="D26" i="20"/>
  <c r="E26" i="20" l="1"/>
  <c r="E27" i="20" s="1"/>
  <c r="F26" i="20"/>
  <c r="E10" i="20" l="1"/>
  <c r="F27" i="20"/>
  <c r="E18" i="20" l="1"/>
  <c r="E20" i="20"/>
  <c r="E17" i="20"/>
  <c r="G9" i="20"/>
  <c r="F10" i="20"/>
  <c r="E19" i="20" l="1"/>
  <c r="H9" i="20"/>
  <c r="H18" i="20"/>
  <c r="G10" i="20"/>
  <c r="G17" i="20" s="1"/>
  <c r="F20" i="20"/>
  <c r="F17" i="20"/>
  <c r="F18" i="20"/>
  <c r="H26" i="20"/>
  <c r="G26" i="20"/>
  <c r="G27" i="20" s="1"/>
  <c r="H17" i="20" l="1"/>
  <c r="H19" i="20" s="1"/>
  <c r="G18" i="20"/>
  <c r="G19" i="20" s="1"/>
  <c r="G20" i="20"/>
  <c r="H20" i="20"/>
  <c r="F19" i="20"/>
  <c r="H27" i="20"/>
  <c r="E24" i="20" l="1"/>
  <c r="G24" i="20" l="1"/>
  <c r="F24" i="20"/>
  <c r="H24" i="20"/>
</calcChain>
</file>

<file path=xl/sharedStrings.xml><?xml version="1.0" encoding="utf-8"?>
<sst xmlns="http://schemas.openxmlformats.org/spreadsheetml/2006/main" count="419" uniqueCount="187">
  <si>
    <t>№ п/п</t>
  </si>
  <si>
    <t>Наименование, раздела, показателя</t>
  </si>
  <si>
    <t>Единица измерения</t>
  </si>
  <si>
    <t>Отчет</t>
  </si>
  <si>
    <t>Прогноз</t>
  </si>
  <si>
    <t>I</t>
  </si>
  <si>
    <t>Демографические показатели</t>
  </si>
  <si>
    <t>%</t>
  </si>
  <si>
    <t>Человек</t>
  </si>
  <si>
    <t>Общий коэффициент рождаемости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</si>
  <si>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</si>
  <si>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</si>
  <si>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</si>
  <si>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</si>
  <si>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III</t>
  </si>
  <si>
    <t>Промышленное производство</t>
  </si>
  <si>
    <t>% к предыдущему году</t>
  </si>
  <si>
    <t>IV</t>
  </si>
  <si>
    <t>Сельское хозяйство</t>
  </si>
  <si>
    <t>V</t>
  </si>
  <si>
    <t>VI</t>
  </si>
  <si>
    <t>Потребительский рынок</t>
  </si>
  <si>
    <t>VII</t>
  </si>
  <si>
    <t>Инвестиции</t>
  </si>
  <si>
    <t>Строительство</t>
  </si>
  <si>
    <t>VIII</t>
  </si>
  <si>
    <t xml:space="preserve">Кв. метров общей площади </t>
  </si>
  <si>
    <t>Кв. метров общей площади на 1 чел.</t>
  </si>
  <si>
    <t>IX</t>
  </si>
  <si>
    <t>Транспорт</t>
  </si>
  <si>
    <t>Рынок труда и занятость населения</t>
  </si>
  <si>
    <t>Численность занятых в экономике (среднегодовая)</t>
  </si>
  <si>
    <t>Уровень зарегистрированной безработицы (на конец года)</t>
  </si>
  <si>
    <t>Численность безработных, зарегистрированных в органах государственной службы занятости (на конец года)</t>
  </si>
  <si>
    <t>Количество вакансий, заявленных предприятиями, в  центры занятости населения  (на конец года)</t>
  </si>
  <si>
    <t>Единиц</t>
  </si>
  <si>
    <t>1.1</t>
  </si>
  <si>
    <t>1.2</t>
  </si>
  <si>
    <t>1.3</t>
  </si>
  <si>
    <t>1.4</t>
  </si>
  <si>
    <t>Число родившихся (без учета мертворожденных)</t>
  </si>
  <si>
    <t>Число умерших</t>
  </si>
  <si>
    <t>2</t>
  </si>
  <si>
    <t>3</t>
  </si>
  <si>
    <t>4</t>
  </si>
  <si>
    <t>5</t>
  </si>
  <si>
    <t>Введено в действие жилых домов на территории муниципального образования</t>
  </si>
  <si>
    <t xml:space="preserve">Объем платных услуг населению </t>
  </si>
  <si>
    <t>6</t>
  </si>
  <si>
    <t>7</t>
  </si>
  <si>
    <t>8</t>
  </si>
  <si>
    <t>километр</t>
  </si>
  <si>
    <t>Муниципальный долг</t>
  </si>
  <si>
    <t>Миграционный прирост (-убыль)</t>
  </si>
  <si>
    <t>Протяженность автодорог общего пользования местного значения (на конец года)</t>
  </si>
  <si>
    <t>Оценка</t>
  </si>
  <si>
    <t>Численность населения среднегодовая</t>
  </si>
  <si>
    <t>Продукция растениеводства</t>
  </si>
  <si>
    <t>Продукция животноводства</t>
  </si>
  <si>
    <t>Среднесписочная численность работников организаций (без внешних совместителей)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</si>
  <si>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</si>
  <si>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1</t>
  </si>
  <si>
    <t>9</t>
  </si>
  <si>
    <t>10</t>
  </si>
  <si>
    <t>11</t>
  </si>
  <si>
    <t>12</t>
  </si>
  <si>
    <t xml:space="preserve">Общая площадь жилых помещений, приходящаяся в среднем на одного жителя </t>
  </si>
  <si>
    <t>Рублей</t>
  </si>
  <si>
    <t xml:space="preserve">Продукция сельского хозяйства </t>
  </si>
  <si>
    <t>Среднемесячная номинальная начисленная заработная плата в целом по муниципальному образованию</t>
  </si>
  <si>
    <t>Фонд начисленной заработной платы всех работников по муниципальному образованию</t>
  </si>
  <si>
    <t xml:space="preserve">Оборот розничной торговли </t>
  </si>
  <si>
    <t>в том числе: городское</t>
  </si>
  <si>
    <t xml:space="preserve">                      сельское</t>
  </si>
  <si>
    <t>Численность населения (на 1 января года)</t>
  </si>
  <si>
    <t>Количество малых и средних предприятий, включая микропредприятия (на конец года)</t>
  </si>
  <si>
    <t>единиц</t>
  </si>
  <si>
    <t>человек</t>
  </si>
  <si>
    <t>млн руб.</t>
  </si>
  <si>
    <t>чел. на 1 тыс. чел. населения</t>
  </si>
  <si>
    <t>X</t>
  </si>
  <si>
    <t>Малое и среднее предпринимательство</t>
  </si>
  <si>
    <t>Среднесписочная численность работников на предприятиях малого и среднего предпринимательства (включая микропредприятия)</t>
  </si>
  <si>
    <t>Инвестиции в основной капитал</t>
  </si>
  <si>
    <t>% к предыдущему году в действующих ценах</t>
  </si>
  <si>
    <t>Естественный прирост ( -убыль)</t>
  </si>
  <si>
    <t>Число прибывших</t>
  </si>
  <si>
    <t>Число убывших</t>
  </si>
  <si>
    <t>Число хозяйствующих субъектов (предприятий, организаций), осуществляющих производственную деятельность на территории поселения</t>
  </si>
  <si>
    <t>Ввод в действие объектов социально-культурной сферы за счет всех источников финансирования</t>
  </si>
  <si>
    <t>Протяженность автодорог общего пользования местного значения с твердым покрытием (на конец года)</t>
  </si>
  <si>
    <t>Количество торговых точек (магазины, павильоны, автолавки и др.)</t>
  </si>
  <si>
    <t>Площадь торгового зала</t>
  </si>
  <si>
    <t>Количество пунктов общественного питания (рестораны, столовые, кафе и др.)</t>
  </si>
  <si>
    <t>Количество пунктов бытового обслуживания населения (бани, парикмахерские, прачечные, химчистки, ремонтные и пошивочные мастерские, автосервисы)</t>
  </si>
  <si>
    <t>Число индивидуальных предпринимателей (физических лиц, действующих без образования юридического лица)</t>
  </si>
  <si>
    <t>XI</t>
  </si>
  <si>
    <t>Развитие социальной сферы</t>
  </si>
  <si>
    <t xml:space="preserve">Уровень обеспеченности (на конец года): </t>
  </si>
  <si>
    <t xml:space="preserve">амбулаторно-поликлиническими учреждениями    </t>
  </si>
  <si>
    <t xml:space="preserve">учреждениями культурно-досугового типа </t>
  </si>
  <si>
    <t>дошкольными образовательными учреждениями</t>
  </si>
  <si>
    <t>общедоступными библиотеками</t>
  </si>
  <si>
    <t>Благоустройство территории</t>
  </si>
  <si>
    <t>Количество благоустроенных общественных территорий</t>
  </si>
  <si>
    <t>Количество благоустроенных дворовых территорий</t>
  </si>
  <si>
    <t>Удельный вес автомобильных дорог общего пользования местного значения с твердым покрытием в общей протяженности автомобильных дорог общего пользования местного значения (на конец года)</t>
  </si>
  <si>
    <t>тыс. руб.</t>
  </si>
  <si>
    <t>посещений в смену на 1 тыс. населения</t>
  </si>
  <si>
    <t>ед. на 1000 населения</t>
  </si>
  <si>
    <t>мест на 1000 детей в возрасте 1-6 лет</t>
  </si>
  <si>
    <t>Основные показатели прогноза социально-экономического развития муниципального образования Ленинградской области на 2025-2027 годы</t>
  </si>
  <si>
    <t>Виллозское городское поселение Ломоносовского муниципального района Ленинградской области</t>
  </si>
  <si>
    <t>отчет</t>
  </si>
  <si>
    <t>прогноз</t>
  </si>
  <si>
    <t>Индекс  потребительских цен</t>
  </si>
  <si>
    <t/>
  </si>
  <si>
    <t xml:space="preserve">    на конец года</t>
  </si>
  <si>
    <t>% к декабрю</t>
  </si>
  <si>
    <t xml:space="preserve">    в среднем за год</t>
  </si>
  <si>
    <t>% г/г</t>
  </si>
  <si>
    <t xml:space="preserve">Валовой внутренний продукт </t>
  </si>
  <si>
    <t xml:space="preserve">    Номинальный объем</t>
  </si>
  <si>
    <t xml:space="preserve">    Темп роста </t>
  </si>
  <si>
    <t xml:space="preserve">    Индекс-дефлятор ВВП</t>
  </si>
  <si>
    <t xml:space="preserve">    Индекс-дефлятор (по сопоставимому кругу предприятий)</t>
  </si>
  <si>
    <t xml:space="preserve">Инвестиции в основной капитал </t>
  </si>
  <si>
    <t xml:space="preserve">    Индекс-дефлятор</t>
  </si>
  <si>
    <t>Оборот розничной торговли</t>
  </si>
  <si>
    <t xml:space="preserve">     к ВВП</t>
  </si>
  <si>
    <t xml:space="preserve">% </t>
  </si>
  <si>
    <t xml:space="preserve"> Объем платных услуг населению</t>
  </si>
  <si>
    <t>Прибыль по всем видам деятельности</t>
  </si>
  <si>
    <t>Прибыль прибыльных организаций для целей бухгалтерского учета</t>
  </si>
  <si>
    <t>Амортизация</t>
  </si>
  <si>
    <t>Среднегодовая стоимость амортизируемого имущества</t>
  </si>
  <si>
    <t>Фонд заработной платы работников организаций</t>
  </si>
  <si>
    <t xml:space="preserve">    Темп роста</t>
  </si>
  <si>
    <t>Среднемесячная начисленная
заработная плата работников организаций</t>
  </si>
  <si>
    <t>руб./мес.</t>
  </si>
  <si>
    <t>Реальная заработная плата  работников организаций</t>
  </si>
  <si>
    <t>Реальные располагаемые денежные доходы населения</t>
  </si>
  <si>
    <t>трудоспособного населения</t>
  </si>
  <si>
    <t>пенсионеров</t>
  </si>
  <si>
    <t>детей</t>
  </si>
  <si>
    <t>Экспорт товаров</t>
  </si>
  <si>
    <t xml:space="preserve">     Номинальное значение</t>
  </si>
  <si>
    <t xml:space="preserve">     Темп роста в номинальном выражении</t>
  </si>
  <si>
    <t xml:space="preserve">     Темп роста в реальном выражении</t>
  </si>
  <si>
    <t>Ненефтегазовый экспорт</t>
  </si>
  <si>
    <t>Нефтегазовый экспорт</t>
  </si>
  <si>
    <t>Экспорт услуг</t>
  </si>
  <si>
    <t>Импорт товаров</t>
  </si>
  <si>
    <t>Торговый баланс</t>
  </si>
  <si>
    <t>Счет текущих операций</t>
  </si>
  <si>
    <t>Уровень безработицы</t>
  </si>
  <si>
    <t>% к рабочей силе</t>
  </si>
  <si>
    <t>рублей за доллар</t>
  </si>
  <si>
    <t>Министерство экономического развития
Российской Федерации</t>
  </si>
  <si>
    <t xml:space="preserve"> Базовый вариант</t>
  </si>
  <si>
    <t>оценка</t>
  </si>
  <si>
    <t>Основные макроэкономические параметры среднесрочного прогноза социально-экономического развития Российской Федерации до 2027 года</t>
  </si>
  <si>
    <t>Экспортная цена на российскую нефть, долл. США за баррель</t>
  </si>
  <si>
    <t xml:space="preserve">    Номинальный объем*</t>
  </si>
  <si>
    <t>млрд руб.</t>
  </si>
  <si>
    <t xml:space="preserve">Объем отгруженной продукции (работ, услуг) </t>
  </si>
  <si>
    <t xml:space="preserve">    Индекс промышленного производства </t>
  </si>
  <si>
    <t>* Номинальный объем ВВП в 2024-2027 гг. учитывает оценку валового регионального продукта Донецкой Народной Республики (ДНР), Луганской  Народной Республики (ЛНР), Запорожской и Херсонской областей. Показатели будут уточнены по мере выхода официальной статистической информации в соответствии с Федеральным планом статистических работ, утвержденным распоряжением Правительства Российской Федерации от 6 мая 2008 г. № 671-р.</t>
  </si>
  <si>
    <t xml:space="preserve">     Темп роста</t>
  </si>
  <si>
    <t>Величина прожиточного минимума в расчете на душу населения
(в среднем за год)</t>
  </si>
  <si>
    <t>млрд долл. США</t>
  </si>
  <si>
    <t>Численность рабочей силы</t>
  </si>
  <si>
    <t>млн чел.</t>
  </si>
  <si>
    <t>Численность занятых в экономике</t>
  </si>
  <si>
    <t>Общая численность безработных граждан</t>
  </si>
  <si>
    <t>Производительность труда</t>
  </si>
  <si>
    <t>Курс доллара США</t>
  </si>
  <si>
    <t xml:space="preserve">Консолидированный бюджет муниципального образования </t>
  </si>
  <si>
    <t>Доходы консолидированного бюджета муниципального образования, всего</t>
  </si>
  <si>
    <t>Собственные (налоговые и неналоговые)</t>
  </si>
  <si>
    <t>Налоговые доходы</t>
  </si>
  <si>
    <t>Неналоговые доходы</t>
  </si>
  <si>
    <t>Безвозмездные поступления</t>
  </si>
  <si>
    <t>Расходы консолидированного бюджета муниципального образования, всего</t>
  </si>
  <si>
    <t xml:space="preserve">    в том числе муниципальные программы</t>
  </si>
  <si>
    <t>Дефицит/профицит (-/+) консолидированного бюджета муниципального образования</t>
  </si>
  <si>
    <t>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</si>
</sst>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.0"/>
    <numFmt numFmtId="166" formatCode="0.0"/>
    <numFmt numFmtId="169" formatCode="General_)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ourier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203277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203277"/>
      <name val="Arial"/>
      <family val="2"/>
      <charset val="204"/>
    </font>
    <font>
      <sz val="10"/>
      <name val="Helv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rgb="FF2C2C8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1F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1" fillId="0" borderId="0"/>
    <xf numFmtId="164" fontId="3" fillId="0" borderId="0"/>
    <xf numFmtId="0" fontId="2" fillId="0" borderId="0"/>
    <xf numFmtId="164" fontId="3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2" fillId="0" borderId="0">
      <alignment vertical="top"/>
    </xf>
    <xf numFmtId="164" fontId="3" fillId="0" borderId="0"/>
    <xf numFmtId="169" fontId="2" fillId="0" borderId="0"/>
    <xf numFmtId="0" fontId="3" fillId="0" borderId="0">
      <alignment vertical="top"/>
    </xf>
  </cellStyleXfs>
  <cellXfs count="175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top" wrapText="1"/>
    </xf>
    <xf numFmtId="0" fontId="6" fillId="2" borderId="0" xfId="0" applyFont="1" applyFill="1"/>
    <xf numFmtId="49" fontId="9" fillId="0" borderId="1" xfId="0" applyNumberFormat="1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16" fillId="0" borderId="0" xfId="7"/>
    <xf numFmtId="0" fontId="11" fillId="0" borderId="9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3" fillId="3" borderId="14" xfId="8" applyFont="1" applyFill="1" applyBorder="1" applyAlignment="1">
      <alignment vertical="center" wrapText="1"/>
    </xf>
    <xf numFmtId="0" fontId="13" fillId="3" borderId="14" xfId="8" applyFont="1" applyFill="1" applyBorder="1" applyAlignment="1">
      <alignment wrapText="1"/>
    </xf>
    <xf numFmtId="0" fontId="11" fillId="0" borderId="9" xfId="4" applyFont="1" applyFill="1" applyBorder="1" applyAlignment="1">
      <alignment horizontal="center" vertical="top" wrapText="1"/>
    </xf>
    <xf numFmtId="0" fontId="13" fillId="3" borderId="14" xfId="8" applyFont="1" applyFill="1" applyBorder="1" applyAlignment="1">
      <alignment horizontal="center" vertical="center" wrapText="1"/>
    </xf>
    <xf numFmtId="0" fontId="13" fillId="3" borderId="21" xfId="8" applyFont="1" applyFill="1" applyBorder="1" applyAlignment="1">
      <alignment horizontal="center" vertical="center" wrapText="1"/>
    </xf>
    <xf numFmtId="0" fontId="13" fillId="3" borderId="12" xfId="8" applyFont="1" applyFill="1" applyBorder="1" applyAlignment="1">
      <alignment horizontal="center" vertical="center" wrapText="1"/>
    </xf>
    <xf numFmtId="166" fontId="11" fillId="0" borderId="4" xfId="4" applyNumberFormat="1" applyFont="1" applyFill="1" applyBorder="1" applyAlignment="1">
      <alignment horizontal="center" vertical="center"/>
    </xf>
    <xf numFmtId="166" fontId="11" fillId="0" borderId="32" xfId="4" applyNumberFormat="1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horizontal="center" vertical="center"/>
    </xf>
    <xf numFmtId="166" fontId="11" fillId="2" borderId="20" xfId="4" applyNumberFormat="1" applyFont="1" applyFill="1" applyBorder="1" applyAlignment="1">
      <alignment horizontal="center" vertical="center" wrapText="1"/>
    </xf>
    <xf numFmtId="166" fontId="11" fillId="2" borderId="25" xfId="4" applyNumberFormat="1" applyFont="1" applyFill="1" applyBorder="1" applyAlignment="1">
      <alignment horizontal="center" vertical="center" wrapText="1"/>
    </xf>
    <xf numFmtId="166" fontId="11" fillId="0" borderId="4" xfId="4" applyNumberFormat="1" applyFont="1" applyFill="1" applyBorder="1" applyAlignment="1">
      <alignment horizontal="center" vertical="center" wrapText="1"/>
    </xf>
    <xf numFmtId="166" fontId="11" fillId="0" borderId="32" xfId="4" applyNumberFormat="1" applyFont="1" applyFill="1" applyBorder="1" applyAlignment="1">
      <alignment horizontal="center" vertical="center" wrapText="1"/>
    </xf>
    <xf numFmtId="1" fontId="11" fillId="0" borderId="4" xfId="4" applyNumberFormat="1" applyFont="1" applyFill="1" applyBorder="1" applyAlignment="1">
      <alignment horizontal="center" vertical="center" wrapText="1"/>
    </xf>
    <xf numFmtId="1" fontId="11" fillId="0" borderId="32" xfId="4" applyNumberFormat="1" applyFont="1" applyFill="1" applyBorder="1" applyAlignment="1">
      <alignment horizontal="center" vertical="center" wrapText="1"/>
    </xf>
    <xf numFmtId="1" fontId="13" fillId="3" borderId="1" xfId="8" applyNumberFormat="1" applyFont="1" applyFill="1" applyBorder="1" applyAlignment="1">
      <alignment horizontal="center" vertical="center"/>
    </xf>
    <xf numFmtId="1" fontId="13" fillId="3" borderId="31" xfId="8" applyNumberFormat="1" applyFont="1" applyFill="1" applyBorder="1" applyAlignment="1">
      <alignment horizontal="center" vertical="center"/>
    </xf>
    <xf numFmtId="166" fontId="11" fillId="0" borderId="4" xfId="4" applyNumberFormat="1" applyFont="1" applyFill="1" applyBorder="1" applyAlignment="1">
      <alignment horizontal="center" vertical="top"/>
    </xf>
    <xf numFmtId="166" fontId="11" fillId="0" borderId="32" xfId="4" applyNumberFormat="1" applyFont="1" applyFill="1" applyBorder="1" applyAlignment="1">
      <alignment horizontal="center" vertical="top"/>
    </xf>
    <xf numFmtId="166" fontId="13" fillId="3" borderId="1" xfId="8" applyNumberFormat="1" applyFont="1" applyFill="1" applyBorder="1" applyAlignment="1">
      <alignment horizontal="center" vertical="center"/>
    </xf>
    <xf numFmtId="166" fontId="13" fillId="3" borderId="31" xfId="8" applyNumberFormat="1" applyFont="1" applyFill="1" applyBorder="1" applyAlignment="1">
      <alignment horizontal="center" vertical="center"/>
    </xf>
    <xf numFmtId="166" fontId="13" fillId="3" borderId="2" xfId="8" applyNumberFormat="1" applyFont="1" applyFill="1" applyBorder="1" applyAlignment="1">
      <alignment horizontal="center" vertical="center"/>
    </xf>
    <xf numFmtId="166" fontId="13" fillId="3" borderId="34" xfId="8" applyNumberFormat="1" applyFont="1" applyFill="1" applyBorder="1" applyAlignment="1">
      <alignment horizontal="center" vertical="center"/>
    </xf>
    <xf numFmtId="14" fontId="11" fillId="0" borderId="6" xfId="4" applyNumberFormat="1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left" vertical="center" wrapText="1"/>
    </xf>
    <xf numFmtId="1" fontId="11" fillId="0" borderId="2" xfId="6" applyNumberFormat="1" applyFont="1" applyFill="1" applyBorder="1" applyAlignment="1">
      <alignment horizontal="center" vertical="center" wrapText="1"/>
    </xf>
    <xf numFmtId="1" fontId="11" fillId="0" borderId="34" xfId="6" applyNumberFormat="1" applyFont="1" applyFill="1" applyBorder="1" applyAlignment="1">
      <alignment horizontal="center" vertical="center" wrapText="1"/>
    </xf>
    <xf numFmtId="166" fontId="11" fillId="0" borderId="3" xfId="4" applyNumberFormat="1" applyFont="1" applyFill="1" applyBorder="1" applyAlignment="1">
      <alignment horizontal="center" vertical="center" wrapText="1"/>
    </xf>
    <xf numFmtId="166" fontId="11" fillId="0" borderId="35" xfId="4" applyNumberFormat="1" applyFont="1" applyFill="1" applyBorder="1" applyAlignment="1">
      <alignment horizontal="center" vertical="center" wrapText="1"/>
    </xf>
    <xf numFmtId="1" fontId="11" fillId="0" borderId="4" xfId="6" applyNumberFormat="1" applyFont="1" applyFill="1" applyBorder="1" applyAlignment="1">
      <alignment horizontal="center" vertical="center" wrapText="1"/>
    </xf>
    <xf numFmtId="1" fontId="11" fillId="0" borderId="32" xfId="6" applyNumberFormat="1" applyFont="1" applyFill="1" applyBorder="1" applyAlignment="1">
      <alignment horizontal="center" vertical="center" wrapText="1"/>
    </xf>
    <xf numFmtId="166" fontId="11" fillId="0" borderId="16" xfId="4" applyNumberFormat="1" applyFont="1" applyFill="1" applyBorder="1" applyAlignment="1">
      <alignment horizontal="center" vertical="center" wrapText="1"/>
    </xf>
    <xf numFmtId="0" fontId="13" fillId="3" borderId="30" xfId="8" applyFont="1" applyFill="1" applyBorder="1" applyAlignment="1"/>
    <xf numFmtId="0" fontId="13" fillId="3" borderId="38" xfId="8" applyFont="1" applyFill="1" applyBorder="1" applyAlignment="1"/>
    <xf numFmtId="1" fontId="13" fillId="3" borderId="30" xfId="8" applyNumberFormat="1" applyFont="1" applyFill="1" applyBorder="1" applyAlignment="1">
      <alignment horizontal="center" vertical="center"/>
    </xf>
    <xf numFmtId="1" fontId="13" fillId="3" borderId="38" xfId="8" applyNumberFormat="1" applyFont="1" applyFill="1" applyBorder="1" applyAlignment="1">
      <alignment horizontal="center" vertical="center"/>
    </xf>
    <xf numFmtId="1" fontId="13" fillId="3" borderId="26" xfId="8" applyNumberFormat="1" applyFont="1" applyFill="1" applyBorder="1" applyAlignment="1">
      <alignment horizontal="center" vertical="center"/>
    </xf>
    <xf numFmtId="1" fontId="13" fillId="3" borderId="27" xfId="8" applyNumberFormat="1" applyFont="1" applyFill="1" applyBorder="1" applyAlignment="1">
      <alignment horizontal="center" vertical="center"/>
    </xf>
    <xf numFmtId="0" fontId="11" fillId="0" borderId="41" xfId="4" applyFont="1" applyFill="1" applyBorder="1" applyAlignment="1">
      <alignment horizontal="center" vertical="center" wrapText="1"/>
    </xf>
    <xf numFmtId="0" fontId="13" fillId="3" borderId="37" xfId="8" applyFont="1" applyFill="1" applyBorder="1" applyAlignment="1">
      <alignment wrapText="1"/>
    </xf>
    <xf numFmtId="0" fontId="15" fillId="0" borderId="16" xfId="4" applyFont="1" applyFill="1" applyBorder="1" applyAlignment="1">
      <alignment horizontal="center" vertical="center"/>
    </xf>
    <xf numFmtId="0" fontId="13" fillId="3" borderId="13" xfId="8" applyFont="1" applyFill="1" applyBorder="1" applyAlignment="1">
      <alignment wrapText="1"/>
    </xf>
    <xf numFmtId="0" fontId="11" fillId="0" borderId="39" xfId="4" applyFont="1" applyFill="1" applyBorder="1" applyAlignment="1">
      <alignment horizontal="center" vertical="center" wrapText="1"/>
    </xf>
    <xf numFmtId="0" fontId="13" fillId="3" borderId="13" xfId="8" applyFont="1" applyFill="1" applyBorder="1" applyAlignment="1">
      <alignment horizontal="center" vertical="center" wrapText="1"/>
    </xf>
    <xf numFmtId="1" fontId="13" fillId="3" borderId="5" xfId="8" applyNumberFormat="1" applyFont="1" applyFill="1" applyBorder="1" applyAlignment="1">
      <alignment horizontal="center" vertical="center"/>
    </xf>
    <xf numFmtId="1" fontId="13" fillId="3" borderId="40" xfId="8" applyNumberFormat="1" applyFont="1" applyFill="1" applyBorder="1" applyAlignment="1">
      <alignment horizontal="center" vertical="center"/>
    </xf>
    <xf numFmtId="0" fontId="13" fillId="3" borderId="36" xfId="8" applyFont="1" applyFill="1" applyBorder="1" applyAlignment="1">
      <alignment wrapText="1"/>
    </xf>
    <xf numFmtId="1" fontId="11" fillId="0" borderId="16" xfId="4" applyNumberFormat="1" applyFont="1" applyFill="1" applyBorder="1" applyAlignment="1">
      <alignment horizontal="center" vertical="center" wrapText="1"/>
    </xf>
    <xf numFmtId="1" fontId="11" fillId="0" borderId="17" xfId="4" applyNumberFormat="1" applyFont="1" applyFill="1" applyBorder="1" applyAlignment="1">
      <alignment horizontal="center" vertical="center" wrapText="1"/>
    </xf>
    <xf numFmtId="166" fontId="11" fillId="0" borderId="17" xfId="4" applyNumberFormat="1" applyFont="1" applyFill="1" applyBorder="1" applyAlignment="1">
      <alignment horizontal="center" vertical="center" wrapText="1"/>
    </xf>
    <xf numFmtId="1" fontId="13" fillId="3" borderId="30" xfId="8" applyNumberFormat="1" applyFont="1" applyFill="1" applyBorder="1" applyAlignment="1"/>
    <xf numFmtId="1" fontId="13" fillId="3" borderId="30" xfId="8" applyNumberFormat="1" applyFont="1" applyFill="1" applyBorder="1" applyAlignment="1">
      <alignment horizontal="center"/>
    </xf>
    <xf numFmtId="1" fontId="13" fillId="3" borderId="38" xfId="8" applyNumberFormat="1" applyFont="1" applyFill="1" applyBorder="1" applyAlignment="1"/>
    <xf numFmtId="166" fontId="16" fillId="0" borderId="0" xfId="4" applyNumberFormat="1" applyFont="1" applyFill="1" applyAlignment="1">
      <alignment vertical="center"/>
    </xf>
    <xf numFmtId="0" fontId="12" fillId="2" borderId="28" xfId="4" applyFont="1" applyFill="1" applyBorder="1" applyAlignment="1">
      <alignment horizontal="center" vertical="center"/>
    </xf>
    <xf numFmtId="0" fontId="15" fillId="2" borderId="15" xfId="4" applyFont="1" applyFill="1" applyBorder="1" applyAlignment="1">
      <alignment horizontal="center" vertical="center"/>
    </xf>
    <xf numFmtId="166" fontId="11" fillId="2" borderId="22" xfId="4" applyNumberFormat="1" applyFont="1" applyFill="1" applyBorder="1" applyAlignment="1">
      <alignment horizontal="center" vertical="center" wrapText="1"/>
    </xf>
    <xf numFmtId="0" fontId="13" fillId="2" borderId="37" xfId="8" applyFont="1" applyFill="1" applyBorder="1" applyAlignment="1"/>
    <xf numFmtId="166" fontId="11" fillId="2" borderId="23" xfId="4" applyNumberFormat="1" applyFont="1" applyFill="1" applyBorder="1" applyAlignment="1">
      <alignment horizontal="center" vertical="center" wrapText="1"/>
    </xf>
    <xf numFmtId="1" fontId="11" fillId="2" borderId="33" xfId="6" applyNumberFormat="1" applyFont="1" applyFill="1" applyBorder="1" applyAlignment="1">
      <alignment horizontal="center" vertical="center" wrapText="1"/>
    </xf>
    <xf numFmtId="166" fontId="11" fillId="2" borderId="24" xfId="4" applyNumberFormat="1" applyFont="1" applyFill="1" applyBorder="1" applyAlignment="1">
      <alignment horizontal="center" vertical="center" wrapText="1"/>
    </xf>
    <xf numFmtId="1" fontId="11" fillId="2" borderId="23" xfId="6" applyNumberFormat="1" applyFont="1" applyFill="1" applyBorder="1" applyAlignment="1">
      <alignment horizontal="center" vertical="center" wrapText="1"/>
    </xf>
    <xf numFmtId="166" fontId="11" fillId="2" borderId="15" xfId="4" applyNumberFormat="1" applyFont="1" applyFill="1" applyBorder="1" applyAlignment="1">
      <alignment horizontal="center" vertical="center" wrapText="1"/>
    </xf>
    <xf numFmtId="0" fontId="13" fillId="2" borderId="36" xfId="8" applyFont="1" applyFill="1" applyBorder="1" applyAlignment="1"/>
    <xf numFmtId="0" fontId="13" fillId="2" borderId="39" xfId="8" applyFont="1" applyFill="1" applyBorder="1" applyAlignment="1"/>
    <xf numFmtId="1" fontId="11" fillId="2" borderId="23" xfId="4" applyNumberFormat="1" applyFont="1" applyFill="1" applyBorder="1" applyAlignment="1">
      <alignment horizontal="center" vertical="center" wrapText="1"/>
    </xf>
    <xf numFmtId="166" fontId="11" fillId="2" borderId="23" xfId="4" applyNumberFormat="1" applyFont="1" applyFill="1" applyBorder="1" applyAlignment="1">
      <alignment horizontal="center" vertical="center"/>
    </xf>
    <xf numFmtId="1" fontId="13" fillId="2" borderId="29" xfId="8" applyNumberFormat="1" applyFont="1" applyFill="1" applyBorder="1" applyAlignment="1">
      <alignment horizontal="center" vertical="center"/>
    </xf>
    <xf numFmtId="166" fontId="11" fillId="2" borderId="23" xfId="4" applyNumberFormat="1" applyFont="1" applyFill="1" applyBorder="1" applyAlignment="1">
      <alignment horizontal="center" vertical="top"/>
    </xf>
    <xf numFmtId="166" fontId="13" fillId="2" borderId="29" xfId="8" applyNumberFormat="1" applyFont="1" applyFill="1" applyBorder="1" applyAlignment="1">
      <alignment horizontal="center" vertical="center"/>
    </xf>
    <xf numFmtId="1" fontId="11" fillId="2" borderId="15" xfId="4" applyNumberFormat="1" applyFont="1" applyFill="1" applyBorder="1" applyAlignment="1">
      <alignment horizontal="center" vertical="center" wrapText="1"/>
    </xf>
    <xf numFmtId="1" fontId="13" fillId="2" borderId="39" xfId="8" applyNumberFormat="1" applyFont="1" applyFill="1" applyBorder="1" applyAlignment="1">
      <alignment horizontal="center" vertical="center"/>
    </xf>
    <xf numFmtId="1" fontId="13" fillId="2" borderId="36" xfId="8" applyNumberFormat="1" applyFont="1" applyFill="1" applyBorder="1" applyAlignment="1">
      <alignment horizontal="center" vertical="center"/>
    </xf>
    <xf numFmtId="1" fontId="13" fillId="2" borderId="37" xfId="8" applyNumberFormat="1" applyFont="1" applyFill="1" applyBorder="1" applyAlignment="1">
      <alignment horizontal="center" vertical="center"/>
    </xf>
    <xf numFmtId="166" fontId="16" fillId="2" borderId="0" xfId="4" applyNumberFormat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7" fillId="0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3" borderId="0" xfId="4" applyFont="1" applyFill="1" applyBorder="1" applyAlignment="1">
      <alignment vertical="center" wrapText="1"/>
    </xf>
    <xf numFmtId="0" fontId="16" fillId="0" borderId="0" xfId="7" applyBorder="1" applyAlignment="1">
      <alignment vertical="center"/>
    </xf>
    <xf numFmtId="14" fontId="17" fillId="0" borderId="0" xfId="4" applyNumberFormat="1" applyFont="1" applyFill="1" applyBorder="1" applyAlignment="1">
      <alignment horizontal="left" vertical="center" wrapText="1"/>
    </xf>
    <xf numFmtId="0" fontId="19" fillId="0" borderId="11" xfId="4" applyFont="1" applyFill="1" applyBorder="1" applyAlignment="1">
      <alignment horizontal="right" vertical="center" indent="1"/>
    </xf>
    <xf numFmtId="0" fontId="19" fillId="0" borderId="0" xfId="8" applyFont="1" applyAlignment="1">
      <alignment horizontal="center" vertical="center" wrapText="1"/>
    </xf>
    <xf numFmtId="2" fontId="11" fillId="0" borderId="6" xfId="4" applyNumberFormat="1" applyFont="1" applyFill="1" applyBorder="1" applyAlignment="1">
      <alignment horizontal="center" vertical="center"/>
    </xf>
    <xf numFmtId="2" fontId="11" fillId="0" borderId="7" xfId="4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15" fillId="0" borderId="16" xfId="4" applyFont="1" applyFill="1" applyBorder="1" applyAlignment="1">
      <alignment horizontal="center" vertical="center"/>
    </xf>
    <xf numFmtId="0" fontId="17" fillId="0" borderId="16" xfId="8" applyBorder="1" applyAlignment="1">
      <alignment horizontal="center" vertical="center"/>
    </xf>
    <xf numFmtId="0" fontId="17" fillId="0" borderId="17" xfId="8" applyBorder="1" applyAlignment="1">
      <alignment horizontal="center" vertical="center"/>
    </xf>
  </cellXfs>
  <cellStyles count="16">
    <cellStyle name="Обычный" xfId="0" builtinId="0"/>
    <cellStyle name="Обычный 100" xfId="4" xr:uid="{00000000-0005-0000-0000-000001000000}"/>
    <cellStyle name="Обычный 118" xfId="14" xr:uid="{B87BD077-7B4D-49C4-AECC-CD8DDA085537}"/>
    <cellStyle name="Обычный 120" xfId="15" xr:uid="{0161FDC3-48FA-4791-9F70-535F1ED18F37}"/>
    <cellStyle name="Обычный 140 3 2" xfId="11" xr:uid="{83CC3708-E0B8-4D65-B6BF-4EC92AB5C959}"/>
    <cellStyle name="Обычный 2" xfId="1" xr:uid="{00000000-0005-0000-0000-000002000000}"/>
    <cellStyle name="Обычный 2 2" xfId="13" xr:uid="{E0202EB7-E8C1-4F6A-B596-B569DBE1C0E2}"/>
    <cellStyle name="Обычный 2 3" xfId="10" xr:uid="{D82FAE3A-B553-47F0-896F-7BAC33FF8666}"/>
    <cellStyle name="Обычный 2 4" xfId="8" xr:uid="{873CA1EA-630A-403C-B019-CC7FA1255C47}"/>
    <cellStyle name="Обычный 25 2" xfId="3" xr:uid="{00000000-0005-0000-0000-000003000000}"/>
    <cellStyle name="Обычный 28 2" xfId="12" xr:uid="{080C8E3D-1EE8-46ED-B6E5-F22391CE56C6}"/>
    <cellStyle name="Обычный 3" xfId="2" xr:uid="{00000000-0005-0000-0000-000004000000}"/>
    <cellStyle name="Обычный 4" xfId="5" xr:uid="{00000000-0005-0000-0000-000005000000}"/>
    <cellStyle name="Обычный 5" xfId="9" xr:uid="{C28B40EB-B0B5-479A-B71F-47489293C021}"/>
    <cellStyle name="Обычный 6" xfId="7" xr:uid="{B8D3A68C-9BFE-4D15-A9A6-9CDEDD47312B}"/>
    <cellStyle name="Стиль 1 2" xfId="6" xr:uid="{129673C3-CC9A-48E5-A473-B7105B53FC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showWhiteSpace="0" topLeftCell="A70" zoomScaleNormal="100" zoomScaleSheetLayoutView="120" zoomScalePageLayoutView="120" workbookViewId="0">
      <selection activeCell="J78" sqref="J78"/>
    </sheetView>
  </sheetViews>
  <sheetFormatPr defaultColWidth="9.140625" defaultRowHeight="15.75" x14ac:dyDescent="0.25"/>
  <cols>
    <col min="1" max="1" width="9" style="13" customWidth="1"/>
    <col min="2" max="2" width="51.5703125" style="33" customWidth="1"/>
    <col min="3" max="3" width="19.85546875" style="16" customWidth="1"/>
    <col min="4" max="4" width="15.28515625" style="16" customWidth="1"/>
    <col min="5" max="5" width="15" style="16" customWidth="1"/>
    <col min="6" max="6" width="15.28515625" style="16" customWidth="1"/>
    <col min="7" max="7" width="14.85546875" style="16" customWidth="1"/>
    <col min="8" max="8" width="14.42578125" style="16" customWidth="1"/>
    <col min="9" max="9" width="9.140625" style="1"/>
    <col min="10" max="13" width="13.7109375" style="1" bestFit="1" customWidth="1"/>
    <col min="14" max="15" width="12.42578125" style="1" bestFit="1" customWidth="1"/>
    <col min="16" max="16384" width="9.140625" style="1"/>
  </cols>
  <sheetData>
    <row r="1" spans="1:8" ht="18.75" customHeight="1" x14ac:dyDescent="0.3">
      <c r="A1" s="158" t="s">
        <v>112</v>
      </c>
      <c r="B1" s="159"/>
      <c r="C1" s="159"/>
      <c r="D1" s="159"/>
      <c r="E1" s="159"/>
      <c r="F1" s="159"/>
      <c r="G1" s="159"/>
      <c r="H1" s="159"/>
    </row>
    <row r="2" spans="1:8" ht="42.75" customHeight="1" x14ac:dyDescent="0.3">
      <c r="A2" s="158" t="s">
        <v>111</v>
      </c>
      <c r="B2" s="159"/>
      <c r="C2" s="159"/>
      <c r="D2" s="159"/>
      <c r="E2" s="159"/>
      <c r="F2" s="159"/>
      <c r="G2" s="159"/>
      <c r="H2" s="159"/>
    </row>
    <row r="3" spans="1:8" s="3" customFormat="1" x14ac:dyDescent="0.25">
      <c r="A3" s="2"/>
      <c r="B3" s="29"/>
      <c r="C3" s="15"/>
      <c r="D3" s="15"/>
      <c r="E3" s="15"/>
      <c r="F3" s="15"/>
      <c r="G3" s="15"/>
      <c r="H3" s="15"/>
    </row>
    <row r="4" spans="1:8" x14ac:dyDescent="0.25">
      <c r="A4" s="160" t="s">
        <v>0</v>
      </c>
      <c r="B4" s="161" t="s">
        <v>1</v>
      </c>
      <c r="C4" s="160" t="s">
        <v>2</v>
      </c>
      <c r="D4" s="20" t="s">
        <v>3</v>
      </c>
      <c r="E4" s="20" t="s">
        <v>55</v>
      </c>
      <c r="F4" s="160" t="s">
        <v>4</v>
      </c>
      <c r="G4" s="162"/>
      <c r="H4" s="162"/>
    </row>
    <row r="5" spans="1:8" x14ac:dyDescent="0.25">
      <c r="A5" s="160"/>
      <c r="B5" s="161"/>
      <c r="C5" s="160"/>
      <c r="D5" s="4">
        <v>2023</v>
      </c>
      <c r="E5" s="27">
        <v>2024</v>
      </c>
      <c r="F5" s="4">
        <v>2025</v>
      </c>
      <c r="G5" s="4">
        <v>2026</v>
      </c>
      <c r="H5" s="4">
        <v>2027</v>
      </c>
    </row>
    <row r="6" spans="1:8" x14ac:dyDescent="0.25">
      <c r="A6" s="5" t="s">
        <v>5</v>
      </c>
      <c r="B6" s="30" t="s">
        <v>6</v>
      </c>
      <c r="C6" s="6"/>
      <c r="D6" s="6"/>
      <c r="E6" s="6"/>
      <c r="F6" s="6"/>
      <c r="G6" s="6"/>
      <c r="H6" s="6"/>
    </row>
    <row r="7" spans="1:8" x14ac:dyDescent="0.25">
      <c r="A7" s="22">
        <v>1</v>
      </c>
      <c r="B7" s="31" t="s">
        <v>74</v>
      </c>
      <c r="C7" s="11" t="s">
        <v>8</v>
      </c>
      <c r="D7" s="26">
        <v>11212</v>
      </c>
      <c r="E7" s="17">
        <f>D7+D13+D16</f>
        <v>12736</v>
      </c>
      <c r="F7" s="17">
        <f t="shared" ref="F7:H7" si="0">E7+E13+E16</f>
        <v>14280</v>
      </c>
      <c r="G7" s="17">
        <f t="shared" si="0"/>
        <v>15853</v>
      </c>
      <c r="H7" s="17">
        <f t="shared" si="0"/>
        <v>17460</v>
      </c>
    </row>
    <row r="8" spans="1:8" x14ac:dyDescent="0.25">
      <c r="A8" s="22" t="s">
        <v>36</v>
      </c>
      <c r="B8" s="31" t="s">
        <v>72</v>
      </c>
      <c r="C8" s="11" t="s">
        <v>8</v>
      </c>
      <c r="D8" s="26">
        <v>3091</v>
      </c>
      <c r="E8" s="26">
        <v>3019</v>
      </c>
      <c r="F8" s="17">
        <v>3070</v>
      </c>
      <c r="G8" s="17"/>
      <c r="H8" s="17"/>
    </row>
    <row r="9" spans="1:8" x14ac:dyDescent="0.25">
      <c r="A9" s="22" t="s">
        <v>37</v>
      </c>
      <c r="B9" s="31" t="s">
        <v>73</v>
      </c>
      <c r="C9" s="11" t="s">
        <v>8</v>
      </c>
      <c r="D9" s="26">
        <v>8121</v>
      </c>
      <c r="E9" s="17">
        <f>E7-E8</f>
        <v>9717</v>
      </c>
      <c r="F9" s="17">
        <f>F7-F8</f>
        <v>11210</v>
      </c>
      <c r="G9" s="17">
        <f t="shared" ref="G9:H9" si="1">G7-G8</f>
        <v>15853</v>
      </c>
      <c r="H9" s="17">
        <f t="shared" si="1"/>
        <v>17460</v>
      </c>
    </row>
    <row r="10" spans="1:8" x14ac:dyDescent="0.25">
      <c r="A10" s="24" t="s">
        <v>42</v>
      </c>
      <c r="B10" s="31" t="s">
        <v>56</v>
      </c>
      <c r="C10" s="11" t="s">
        <v>8</v>
      </c>
      <c r="D10" s="26">
        <f>(D7+E7)/2</f>
        <v>11974</v>
      </c>
      <c r="E10" s="17">
        <f>(E7+F7)/2</f>
        <v>13508</v>
      </c>
      <c r="F10" s="17">
        <f>(F7+G7)/2</f>
        <v>15066.5</v>
      </c>
      <c r="G10" s="17">
        <f>(G7+H7)/2</f>
        <v>16656.5</v>
      </c>
      <c r="H10" s="17">
        <f>(H7+(H7+H13+H16))/2</f>
        <v>18277.5</v>
      </c>
    </row>
    <row r="11" spans="1:8" x14ac:dyDescent="0.25">
      <c r="A11" s="21" t="s">
        <v>43</v>
      </c>
      <c r="B11" s="31" t="s">
        <v>40</v>
      </c>
      <c r="C11" s="11" t="s">
        <v>8</v>
      </c>
      <c r="D11" s="26">
        <v>78</v>
      </c>
      <c r="E11" s="26">
        <v>87</v>
      </c>
      <c r="F11" s="26">
        <v>89</v>
      </c>
      <c r="G11" s="26">
        <v>91</v>
      </c>
      <c r="H11" s="26">
        <v>95</v>
      </c>
    </row>
    <row r="12" spans="1:8" x14ac:dyDescent="0.25">
      <c r="A12" s="21" t="s">
        <v>44</v>
      </c>
      <c r="B12" s="31" t="s">
        <v>41</v>
      </c>
      <c r="C12" s="11" t="s">
        <v>8</v>
      </c>
      <c r="D12" s="26">
        <v>58</v>
      </c>
      <c r="E12" s="26">
        <v>61</v>
      </c>
      <c r="F12" s="26">
        <v>62</v>
      </c>
      <c r="G12" s="26">
        <v>63</v>
      </c>
      <c r="H12" s="26">
        <v>65</v>
      </c>
    </row>
    <row r="13" spans="1:8" x14ac:dyDescent="0.25">
      <c r="A13" s="28" t="s">
        <v>45</v>
      </c>
      <c r="B13" s="31" t="s">
        <v>85</v>
      </c>
      <c r="C13" s="11" t="s">
        <v>8</v>
      </c>
      <c r="D13" s="26">
        <f>D11-D12</f>
        <v>20</v>
      </c>
      <c r="E13" s="26">
        <f>E11-E12</f>
        <v>26</v>
      </c>
      <c r="F13" s="26">
        <f>F11-F12</f>
        <v>27</v>
      </c>
      <c r="G13" s="26">
        <f>G11-G12</f>
        <v>28</v>
      </c>
      <c r="H13" s="26">
        <f>H11-H12</f>
        <v>30</v>
      </c>
    </row>
    <row r="14" spans="1:8" x14ac:dyDescent="0.25">
      <c r="A14" s="28" t="s">
        <v>48</v>
      </c>
      <c r="B14" s="31" t="s">
        <v>86</v>
      </c>
      <c r="C14" s="11" t="s">
        <v>8</v>
      </c>
      <c r="D14" s="50">
        <v>1564</v>
      </c>
      <c r="E14" s="50">
        <v>1590</v>
      </c>
      <c r="F14" s="26">
        <v>1640</v>
      </c>
      <c r="G14" s="26">
        <v>1695</v>
      </c>
      <c r="H14" s="26">
        <v>1750</v>
      </c>
    </row>
    <row r="15" spans="1:8" x14ac:dyDescent="0.25">
      <c r="A15" s="28" t="s">
        <v>49</v>
      </c>
      <c r="B15" s="31" t="s">
        <v>87</v>
      </c>
      <c r="C15" s="11" t="s">
        <v>8</v>
      </c>
      <c r="D15" s="50">
        <v>60</v>
      </c>
      <c r="E15" s="50">
        <v>72</v>
      </c>
      <c r="F15" s="26">
        <v>94</v>
      </c>
      <c r="G15" s="26">
        <v>116</v>
      </c>
      <c r="H15" s="26">
        <v>145</v>
      </c>
    </row>
    <row r="16" spans="1:8" x14ac:dyDescent="0.25">
      <c r="A16" s="28" t="s">
        <v>50</v>
      </c>
      <c r="B16" s="31" t="s">
        <v>53</v>
      </c>
      <c r="C16" s="11" t="s">
        <v>8</v>
      </c>
      <c r="D16" s="50">
        <f>D14-D15</f>
        <v>1504</v>
      </c>
      <c r="E16" s="26">
        <f t="shared" ref="E16:H16" si="2">E14-E15</f>
        <v>1518</v>
      </c>
      <c r="F16" s="26">
        <f t="shared" si="2"/>
        <v>1546</v>
      </c>
      <c r="G16" s="26">
        <f t="shared" si="2"/>
        <v>1579</v>
      </c>
      <c r="H16" s="26">
        <f t="shared" si="2"/>
        <v>1605</v>
      </c>
    </row>
    <row r="17" spans="1:11" ht="31.5" x14ac:dyDescent="0.25">
      <c r="A17" s="28" t="s">
        <v>62</v>
      </c>
      <c r="B17" s="31" t="s">
        <v>9</v>
      </c>
      <c r="C17" s="11" t="s">
        <v>79</v>
      </c>
      <c r="D17" s="26">
        <v>6.96</v>
      </c>
      <c r="E17" s="17">
        <f>E11/E10*1000</f>
        <v>6.4406277761326622</v>
      </c>
      <c r="F17" s="17">
        <f>F11/F10*1000</f>
        <v>5.9071449905419309</v>
      </c>
      <c r="G17" s="17">
        <f>G11/G10*1000</f>
        <v>5.4633326329060727</v>
      </c>
      <c r="H17" s="17">
        <f>H11/H10*1000</f>
        <v>5.1976473806592809</v>
      </c>
    </row>
    <row r="18" spans="1:11" ht="31.5" x14ac:dyDescent="0.25">
      <c r="A18" s="28" t="s">
        <v>63</v>
      </c>
      <c r="B18" s="31" t="s">
        <v>10</v>
      </c>
      <c r="C18" s="11" t="s">
        <v>79</v>
      </c>
      <c r="D18" s="26">
        <v>5.17</v>
      </c>
      <c r="E18" s="17">
        <f>E12/E10*1000</f>
        <v>4.5158424637251997</v>
      </c>
      <c r="F18" s="17">
        <f>F12/F10*1000</f>
        <v>4.1150897686921315</v>
      </c>
      <c r="G18" s="17">
        <f>G12/G10*1000</f>
        <v>3.7823072073965118</v>
      </c>
      <c r="H18" s="17">
        <f>H12/H10*1000</f>
        <v>3.5562850499247709</v>
      </c>
    </row>
    <row r="19" spans="1:11" ht="31.5" x14ac:dyDescent="0.25">
      <c r="A19" s="28" t="s">
        <v>64</v>
      </c>
      <c r="B19" s="31" t="s">
        <v>11</v>
      </c>
      <c r="C19" s="11" t="s">
        <v>79</v>
      </c>
      <c r="D19" s="26">
        <v>1.78</v>
      </c>
      <c r="E19" s="17">
        <f>E17-E18</f>
        <v>1.9247853124074625</v>
      </c>
      <c r="F19" s="17">
        <f>F17-F18</f>
        <v>1.7920552218497994</v>
      </c>
      <c r="G19" s="17">
        <f>G17-G18</f>
        <v>1.6810254255095609</v>
      </c>
      <c r="H19" s="17">
        <f>H17-H18</f>
        <v>1.64136233073451</v>
      </c>
    </row>
    <row r="20" spans="1:11" ht="31.5" x14ac:dyDescent="0.25">
      <c r="A20" s="28" t="s">
        <v>65</v>
      </c>
      <c r="B20" s="31" t="s">
        <v>12</v>
      </c>
      <c r="C20" s="11" t="s">
        <v>79</v>
      </c>
      <c r="D20" s="50">
        <v>125.6</v>
      </c>
      <c r="E20" s="17">
        <f>E16/E10*1000</f>
        <v>112.37785016286644</v>
      </c>
      <c r="F20" s="17">
        <f>F16/F10*1000</f>
        <v>102.61175455480702</v>
      </c>
      <c r="G20" s="17">
        <f>G16/G10*1000</f>
        <v>94.797826674271306</v>
      </c>
      <c r="H20" s="17">
        <f>H16/H10*1000</f>
        <v>87.812884694296272</v>
      </c>
    </row>
    <row r="21" spans="1:11" x14ac:dyDescent="0.25">
      <c r="A21" s="9" t="s">
        <v>13</v>
      </c>
      <c r="B21" s="14" t="s">
        <v>15</v>
      </c>
      <c r="C21" s="18"/>
      <c r="D21" s="18"/>
      <c r="E21" s="18"/>
      <c r="F21" s="18"/>
      <c r="G21" s="18"/>
      <c r="H21" s="18"/>
    </row>
    <row r="22" spans="1:11" ht="63" x14ac:dyDescent="0.25">
      <c r="A22" s="36" t="s">
        <v>61</v>
      </c>
      <c r="B22" s="37" t="s">
        <v>88</v>
      </c>
      <c r="C22" s="19" t="s">
        <v>76</v>
      </c>
      <c r="D22" s="18"/>
      <c r="E22" s="18"/>
      <c r="F22" s="18"/>
      <c r="G22" s="18"/>
      <c r="H22" s="18"/>
    </row>
    <row r="23" spans="1:11" ht="38.25" customHeight="1" x14ac:dyDescent="0.25">
      <c r="A23" s="157" t="s">
        <v>42</v>
      </c>
      <c r="B23" s="155" t="s">
        <v>60</v>
      </c>
      <c r="C23" s="11" t="s">
        <v>107</v>
      </c>
      <c r="D23" s="26">
        <v>250455173</v>
      </c>
      <c r="E23" s="17">
        <f>D23*Лист3!D17*Лист3!D18/10000</f>
        <v>281867203.09278816</v>
      </c>
      <c r="F23" s="17">
        <f>E23*Лист3!E17*Лист3!E18/10000</f>
        <v>302052487.45722896</v>
      </c>
      <c r="G23" s="17">
        <f>F23*Лист3!F17*Лист3!F18/10000</f>
        <v>319779177.74245596</v>
      </c>
      <c r="H23" s="17">
        <f>G23*Лист3!G17*Лист3!G18/10000</f>
        <v>338629310.93687761</v>
      </c>
    </row>
    <row r="24" spans="1:11" ht="46.5" customHeight="1" x14ac:dyDescent="0.25">
      <c r="A24" s="157"/>
      <c r="B24" s="156"/>
      <c r="C24" s="19" t="s">
        <v>84</v>
      </c>
      <c r="D24" s="26">
        <v>116.7</v>
      </c>
      <c r="E24" s="26">
        <f>E23/D23*100</f>
        <v>112.54197696000001</v>
      </c>
      <c r="F24" s="26">
        <f>F23/E23*100</f>
        <v>107.16127458</v>
      </c>
      <c r="G24" s="26">
        <f>G23/F23*100</f>
        <v>105.86874501000001</v>
      </c>
      <c r="H24" s="26">
        <f>H23/G23*100</f>
        <v>105.89473439999999</v>
      </c>
    </row>
    <row r="25" spans="1:11" ht="15" customHeight="1" x14ac:dyDescent="0.25">
      <c r="A25" s="7" t="s">
        <v>14</v>
      </c>
      <c r="B25" s="139" t="s">
        <v>18</v>
      </c>
      <c r="C25" s="139"/>
      <c r="D25" s="139"/>
      <c r="E25" s="139"/>
      <c r="F25" s="139"/>
      <c r="G25" s="139"/>
      <c r="H25" s="139"/>
      <c r="I25" s="8"/>
      <c r="J25" s="8"/>
      <c r="K25" s="8"/>
    </row>
    <row r="26" spans="1:11" s="8" customFormat="1" x14ac:dyDescent="0.25">
      <c r="A26" s="149">
        <v>1</v>
      </c>
      <c r="B26" s="152" t="s">
        <v>68</v>
      </c>
      <c r="C26" s="11" t="s">
        <v>107</v>
      </c>
      <c r="D26" s="17">
        <f>D28+D30</f>
        <v>0</v>
      </c>
      <c r="E26" s="17">
        <f>E28+E30</f>
        <v>0</v>
      </c>
      <c r="F26" s="17">
        <f>F28+F30</f>
        <v>0</v>
      </c>
      <c r="G26" s="17">
        <f>G28+G30</f>
        <v>0</v>
      </c>
      <c r="H26" s="17">
        <f>H28+H30</f>
        <v>0</v>
      </c>
      <c r="I26" s="1"/>
      <c r="J26" s="1"/>
      <c r="K26" s="1"/>
    </row>
    <row r="27" spans="1:11" s="8" customFormat="1" ht="63" x14ac:dyDescent="0.25">
      <c r="A27" s="149"/>
      <c r="B27" s="153"/>
      <c r="C27" s="19" t="s">
        <v>84</v>
      </c>
      <c r="D27" s="17"/>
      <c r="E27" s="26" t="e">
        <f>E26/D26*100</f>
        <v>#DIV/0!</v>
      </c>
      <c r="F27" s="26" t="e">
        <f>F26/E26*100</f>
        <v>#DIV/0!</v>
      </c>
      <c r="G27" s="26" t="e">
        <f>G26/F26*100</f>
        <v>#DIV/0!</v>
      </c>
      <c r="H27" s="26" t="e">
        <f>H26/G26*100</f>
        <v>#DIV/0!</v>
      </c>
      <c r="I27" s="1"/>
      <c r="J27" s="1"/>
      <c r="K27" s="1"/>
    </row>
    <row r="28" spans="1:11" s="8" customFormat="1" x14ac:dyDescent="0.25">
      <c r="A28" s="149" t="s">
        <v>36</v>
      </c>
      <c r="B28" s="152" t="s">
        <v>57</v>
      </c>
      <c r="C28" s="11" t="s">
        <v>107</v>
      </c>
      <c r="D28" s="17"/>
      <c r="E28" s="17"/>
      <c r="F28" s="17"/>
      <c r="G28" s="17"/>
      <c r="H28" s="17"/>
      <c r="I28" s="1"/>
      <c r="J28" s="1"/>
      <c r="K28" s="1"/>
    </row>
    <row r="29" spans="1:11" s="8" customFormat="1" ht="63" x14ac:dyDescent="0.25">
      <c r="A29" s="149"/>
      <c r="B29" s="153"/>
      <c r="C29" s="19" t="s">
        <v>84</v>
      </c>
      <c r="D29" s="17"/>
      <c r="E29" s="26" t="e">
        <f>E28/D28*100</f>
        <v>#DIV/0!</v>
      </c>
      <c r="F29" s="26" t="e">
        <f>F28/E28*100</f>
        <v>#DIV/0!</v>
      </c>
      <c r="G29" s="26" t="e">
        <f>G28/F28*100</f>
        <v>#DIV/0!</v>
      </c>
      <c r="H29" s="26" t="e">
        <f>H28/G28*100</f>
        <v>#DIV/0!</v>
      </c>
      <c r="I29" s="1"/>
      <c r="J29" s="1"/>
      <c r="K29" s="1"/>
    </row>
    <row r="30" spans="1:11" x14ac:dyDescent="0.25">
      <c r="A30" s="149" t="s">
        <v>37</v>
      </c>
      <c r="B30" s="152" t="s">
        <v>58</v>
      </c>
      <c r="C30" s="11" t="s">
        <v>107</v>
      </c>
      <c r="D30" s="17"/>
      <c r="E30" s="17"/>
      <c r="F30" s="17"/>
      <c r="G30" s="17"/>
      <c r="H30" s="17"/>
    </row>
    <row r="31" spans="1:11" ht="63" customHeight="1" x14ac:dyDescent="0.25">
      <c r="A31" s="149"/>
      <c r="B31" s="154"/>
      <c r="C31" s="146" t="s">
        <v>84</v>
      </c>
      <c r="D31" s="144"/>
      <c r="E31" s="144" t="e">
        <f>E30/D30*100</f>
        <v>#DIV/0!</v>
      </c>
      <c r="F31" s="144" t="e">
        <f t="shared" ref="F31:H31" si="3">F30/E30*100</f>
        <v>#DIV/0!</v>
      </c>
      <c r="G31" s="144" t="e">
        <f t="shared" si="3"/>
        <v>#DIV/0!</v>
      </c>
      <c r="H31" s="144" t="e">
        <f t="shared" si="3"/>
        <v>#DIV/0!</v>
      </c>
    </row>
    <row r="32" spans="1:11" x14ac:dyDescent="0.25">
      <c r="A32" s="149"/>
      <c r="B32" s="153"/>
      <c r="C32" s="147"/>
      <c r="D32" s="145"/>
      <c r="E32" s="145"/>
      <c r="F32" s="145"/>
      <c r="G32" s="145"/>
      <c r="H32" s="145"/>
    </row>
    <row r="33" spans="1:8" x14ac:dyDescent="0.25">
      <c r="A33" s="7" t="s">
        <v>17</v>
      </c>
      <c r="B33" s="30" t="s">
        <v>24</v>
      </c>
      <c r="C33" s="12"/>
      <c r="D33" s="12"/>
      <c r="E33" s="12"/>
      <c r="F33" s="12"/>
      <c r="G33" s="12"/>
      <c r="H33" s="12"/>
    </row>
    <row r="34" spans="1:8" ht="31.5" x14ac:dyDescent="0.25">
      <c r="A34" s="21" t="s">
        <v>61</v>
      </c>
      <c r="B34" s="31" t="s">
        <v>46</v>
      </c>
      <c r="C34" s="11" t="s">
        <v>26</v>
      </c>
      <c r="D34" s="17">
        <v>0</v>
      </c>
      <c r="E34" s="17">
        <v>0</v>
      </c>
      <c r="F34" s="17">
        <v>49037.29</v>
      </c>
      <c r="G34" s="17">
        <v>43766.22</v>
      </c>
      <c r="H34" s="17">
        <v>18777.580000000002</v>
      </c>
    </row>
    <row r="35" spans="1:8" ht="31.5" x14ac:dyDescent="0.25">
      <c r="A35" s="34" t="s">
        <v>42</v>
      </c>
      <c r="B35" s="39" t="s">
        <v>89</v>
      </c>
      <c r="C35" s="11" t="s">
        <v>76</v>
      </c>
      <c r="D35" s="17">
        <v>0</v>
      </c>
      <c r="E35" s="17">
        <v>1</v>
      </c>
      <c r="F35" s="17">
        <v>1</v>
      </c>
      <c r="G35" s="17">
        <v>1</v>
      </c>
      <c r="H35" s="17">
        <v>1</v>
      </c>
    </row>
    <row r="36" spans="1:8" ht="31.5" x14ac:dyDescent="0.25">
      <c r="A36" s="21">
        <v>3</v>
      </c>
      <c r="B36" s="31" t="s">
        <v>66</v>
      </c>
      <c r="C36" s="11" t="s">
        <v>27</v>
      </c>
      <c r="D36" s="26">
        <v>76.88</v>
      </c>
      <c r="E36" s="17">
        <v>67.680000000000007</v>
      </c>
      <c r="F36" s="17">
        <v>63.8</v>
      </c>
      <c r="G36" s="17">
        <v>60.24</v>
      </c>
      <c r="H36" s="17">
        <v>55.73</v>
      </c>
    </row>
    <row r="37" spans="1:8" x14ac:dyDescent="0.25">
      <c r="A37" s="7" t="s">
        <v>19</v>
      </c>
      <c r="B37" s="30" t="s">
        <v>29</v>
      </c>
      <c r="C37" s="12"/>
      <c r="D37" s="12"/>
      <c r="E37" s="12"/>
      <c r="F37" s="12"/>
      <c r="G37" s="12"/>
      <c r="H37" s="12"/>
    </row>
    <row r="38" spans="1:8" ht="31.5" x14ac:dyDescent="0.25">
      <c r="A38" s="21" t="s">
        <v>61</v>
      </c>
      <c r="B38" s="31" t="s">
        <v>54</v>
      </c>
      <c r="C38" s="11" t="s">
        <v>51</v>
      </c>
      <c r="D38" s="26">
        <v>33.1</v>
      </c>
      <c r="E38" s="17">
        <v>35.4</v>
      </c>
      <c r="F38" s="17">
        <v>36</v>
      </c>
      <c r="G38" s="17">
        <v>37</v>
      </c>
      <c r="H38" s="17">
        <v>37</v>
      </c>
    </row>
    <row r="39" spans="1:8" ht="47.25" x14ac:dyDescent="0.25">
      <c r="A39" s="24" t="s">
        <v>42</v>
      </c>
      <c r="B39" s="31" t="s">
        <v>90</v>
      </c>
      <c r="C39" s="11" t="s">
        <v>51</v>
      </c>
      <c r="D39" s="26">
        <v>30.8</v>
      </c>
      <c r="E39" s="17">
        <v>33.200000000000003</v>
      </c>
      <c r="F39" s="17">
        <v>33.799999999999997</v>
      </c>
      <c r="G39" s="17">
        <v>34.799999999999997</v>
      </c>
      <c r="H39" s="17">
        <v>35</v>
      </c>
    </row>
    <row r="40" spans="1:8" ht="78.75" x14ac:dyDescent="0.25">
      <c r="A40" s="24" t="s">
        <v>43</v>
      </c>
      <c r="B40" s="31" t="s">
        <v>106</v>
      </c>
      <c r="C40" s="11" t="s">
        <v>7</v>
      </c>
      <c r="D40" s="17">
        <f>D39/D38*100</f>
        <v>93.051359516616316</v>
      </c>
      <c r="E40" s="17">
        <f>E39/E38*100</f>
        <v>93.785310734463295</v>
      </c>
      <c r="F40" s="17">
        <f>F39/F38*100</f>
        <v>93.888888888888872</v>
      </c>
      <c r="G40" s="17">
        <f>G39/G38*100</f>
        <v>94.054054054054049</v>
      </c>
      <c r="H40" s="17">
        <f>H39/H38*100</f>
        <v>94.594594594594597</v>
      </c>
    </row>
    <row r="41" spans="1:8" x14ac:dyDescent="0.25">
      <c r="A41" s="7" t="s">
        <v>20</v>
      </c>
      <c r="B41" s="30" t="s">
        <v>21</v>
      </c>
      <c r="C41" s="12"/>
      <c r="D41" s="12"/>
      <c r="E41" s="12"/>
      <c r="F41" s="12"/>
      <c r="G41" s="12"/>
      <c r="H41" s="12"/>
    </row>
    <row r="42" spans="1:8" x14ac:dyDescent="0.25">
      <c r="A42" s="150">
        <v>1</v>
      </c>
      <c r="B42" s="151" t="s">
        <v>71</v>
      </c>
      <c r="C42" s="11" t="s">
        <v>107</v>
      </c>
      <c r="D42" s="17">
        <v>14854540.1</v>
      </c>
      <c r="E42" s="17">
        <f>D42*Лист3!D28*Лист3!D29/10000</f>
        <v>17174020.968751393</v>
      </c>
      <c r="F42" s="17">
        <f>E42*Лист3!E28*Лист3!E29/10000</f>
        <v>18758613.273964036</v>
      </c>
      <c r="G42" s="17">
        <f>F42*Лист3!F28*Лист3!F29/10000</f>
        <v>20312472.276049227</v>
      </c>
      <c r="H42" s="17">
        <f>G42*Лист3!G28*Лист3!G29/10000</f>
        <v>21798820.075810321</v>
      </c>
    </row>
    <row r="43" spans="1:8" ht="63" x14ac:dyDescent="0.25">
      <c r="A43" s="150"/>
      <c r="B43" s="151"/>
      <c r="C43" s="19" t="s">
        <v>84</v>
      </c>
      <c r="D43" s="17">
        <v>117.6</v>
      </c>
      <c r="E43" s="26">
        <f>E42/D42*100</f>
        <v>115.61462592000001</v>
      </c>
      <c r="F43" s="26">
        <f>F42/E42*100</f>
        <v>109.22668202220001</v>
      </c>
      <c r="G43" s="26">
        <f>G42/F42*100</f>
        <v>108.2834428078</v>
      </c>
      <c r="H43" s="26">
        <f>H42/G42*100</f>
        <v>107.31741453999999</v>
      </c>
    </row>
    <row r="44" spans="1:8" x14ac:dyDescent="0.25">
      <c r="A44" s="140" t="s">
        <v>42</v>
      </c>
      <c r="B44" s="141" t="s">
        <v>47</v>
      </c>
      <c r="C44" s="11" t="s">
        <v>107</v>
      </c>
      <c r="D44" s="17">
        <v>175471300</v>
      </c>
      <c r="E44" s="17">
        <f>D44*Лист3!D34*Лист3!D35/10000</f>
        <v>197240314.39865282</v>
      </c>
      <c r="F44" s="17">
        <f>E44*Лист3!E34*Лист3!E35/10000</f>
        <v>217202583.33728096</v>
      </c>
      <c r="G44" s="17">
        <f>F44*Лист3!F34*Лист3!F35/10000</f>
        <v>233807563.36154318</v>
      </c>
      <c r="H44" s="17">
        <f>G44*Лист3!G34*Лист3!G35/10000</f>
        <v>250090310.40502304</v>
      </c>
    </row>
    <row r="45" spans="1:8" ht="63" x14ac:dyDescent="0.25">
      <c r="A45" s="140"/>
      <c r="B45" s="141"/>
      <c r="C45" s="19" t="s">
        <v>84</v>
      </c>
      <c r="D45" s="17"/>
      <c r="E45" s="26">
        <f>E44/D44*100</f>
        <v>112.40602560000002</v>
      </c>
      <c r="F45" s="26">
        <f>F44/E44*100</f>
        <v>110.12078539799998</v>
      </c>
      <c r="G45" s="26">
        <f>G44/F44*100</f>
        <v>107.64492750000001</v>
      </c>
      <c r="H45" s="26">
        <f>H44/G44*100</f>
        <v>106.96416609000001</v>
      </c>
    </row>
    <row r="46" spans="1:8" ht="31.5" x14ac:dyDescent="0.25">
      <c r="A46" s="35" t="s">
        <v>43</v>
      </c>
      <c r="B46" s="38" t="s">
        <v>91</v>
      </c>
      <c r="C46" s="19" t="s">
        <v>76</v>
      </c>
      <c r="D46" s="17">
        <v>74</v>
      </c>
      <c r="E46" s="26">
        <v>77</v>
      </c>
      <c r="F46" s="26">
        <v>79</v>
      </c>
      <c r="G46" s="26">
        <v>82</v>
      </c>
      <c r="H46" s="26">
        <v>85</v>
      </c>
    </row>
    <row r="47" spans="1:8" ht="31.5" x14ac:dyDescent="0.25">
      <c r="A47" s="35" t="s">
        <v>44</v>
      </c>
      <c r="B47" s="38" t="s">
        <v>92</v>
      </c>
      <c r="C47" s="19" t="s">
        <v>26</v>
      </c>
      <c r="D47" s="17">
        <v>46221</v>
      </c>
      <c r="E47" s="26">
        <v>46560</v>
      </c>
      <c r="F47" s="26">
        <v>46800</v>
      </c>
      <c r="G47" s="26">
        <v>47200</v>
      </c>
      <c r="H47" s="26">
        <v>47500</v>
      </c>
    </row>
    <row r="48" spans="1:8" ht="31.5" x14ac:dyDescent="0.25">
      <c r="A48" s="35" t="s">
        <v>45</v>
      </c>
      <c r="B48" s="38" t="s">
        <v>93</v>
      </c>
      <c r="C48" s="19" t="s">
        <v>76</v>
      </c>
      <c r="D48" s="17">
        <v>19</v>
      </c>
      <c r="E48" s="26">
        <v>20</v>
      </c>
      <c r="F48" s="26">
        <v>22</v>
      </c>
      <c r="G48" s="26">
        <v>24</v>
      </c>
      <c r="H48" s="26">
        <v>25</v>
      </c>
    </row>
    <row r="49" spans="1:9" ht="63" x14ac:dyDescent="0.25">
      <c r="A49" s="35" t="s">
        <v>48</v>
      </c>
      <c r="B49" s="38" t="s">
        <v>94</v>
      </c>
      <c r="C49" s="19" t="s">
        <v>76</v>
      </c>
      <c r="D49" s="17">
        <v>23</v>
      </c>
      <c r="E49" s="26">
        <v>23</v>
      </c>
      <c r="F49" s="26">
        <v>24</v>
      </c>
      <c r="G49" s="26">
        <v>25</v>
      </c>
      <c r="H49" s="26">
        <v>26</v>
      </c>
    </row>
    <row r="50" spans="1:9" x14ac:dyDescent="0.25">
      <c r="A50" s="7" t="s">
        <v>22</v>
      </c>
      <c r="B50" s="30" t="s">
        <v>81</v>
      </c>
      <c r="C50" s="19"/>
      <c r="D50" s="17"/>
      <c r="E50" s="17"/>
      <c r="F50" s="17"/>
      <c r="G50" s="17"/>
      <c r="H50" s="17"/>
    </row>
    <row r="51" spans="1:9" ht="31.5" x14ac:dyDescent="0.25">
      <c r="A51" s="23" t="s">
        <v>61</v>
      </c>
      <c r="B51" s="31" t="s">
        <v>75</v>
      </c>
      <c r="C51" s="11" t="s">
        <v>76</v>
      </c>
      <c r="D51" s="17">
        <v>686</v>
      </c>
      <c r="E51" s="17">
        <v>714</v>
      </c>
      <c r="F51" s="17">
        <v>740</v>
      </c>
      <c r="G51" s="17">
        <v>785</v>
      </c>
      <c r="H51" s="17">
        <v>792</v>
      </c>
    </row>
    <row r="52" spans="1:9" ht="63" x14ac:dyDescent="0.25">
      <c r="A52" s="23" t="s">
        <v>42</v>
      </c>
      <c r="B52" s="31" t="s">
        <v>82</v>
      </c>
      <c r="C52" s="11" t="s">
        <v>77</v>
      </c>
      <c r="D52" s="17"/>
      <c r="E52" s="17"/>
      <c r="F52" s="17"/>
      <c r="G52" s="17"/>
      <c r="H52" s="17"/>
    </row>
    <row r="53" spans="1:9" ht="47.25" x14ac:dyDescent="0.25">
      <c r="A53" s="23" t="s">
        <v>43</v>
      </c>
      <c r="B53" s="31" t="s">
        <v>95</v>
      </c>
      <c r="C53" s="11" t="s">
        <v>76</v>
      </c>
      <c r="D53" s="17">
        <v>494</v>
      </c>
      <c r="E53" s="17">
        <v>507</v>
      </c>
      <c r="F53" s="17">
        <v>530</v>
      </c>
      <c r="G53" s="17">
        <v>555</v>
      </c>
      <c r="H53" s="17">
        <v>570</v>
      </c>
    </row>
    <row r="54" spans="1:9" x14ac:dyDescent="0.25">
      <c r="A54" s="10" t="s">
        <v>25</v>
      </c>
      <c r="B54" s="14" t="s">
        <v>23</v>
      </c>
      <c r="C54" s="18"/>
      <c r="D54" s="18"/>
      <c r="E54" s="18"/>
      <c r="F54" s="18"/>
      <c r="G54" s="18"/>
      <c r="H54" s="18"/>
    </row>
    <row r="55" spans="1:9" x14ac:dyDescent="0.25">
      <c r="A55" s="142">
        <v>1</v>
      </c>
      <c r="B55" s="155" t="s">
        <v>83</v>
      </c>
      <c r="C55" s="11" t="s">
        <v>107</v>
      </c>
      <c r="D55" s="17">
        <v>10594838</v>
      </c>
      <c r="E55" s="17">
        <f>D55*Лист3!D24*Лист3!D25/10000</f>
        <v>11748954.893015999</v>
      </c>
      <c r="F55" s="17">
        <f>E55*Лист3!E24*Лист3!E25/10000</f>
        <v>12947007.572411735</v>
      </c>
      <c r="G55" s="17">
        <f>F55*Лист3!F24*Лист3!F25/10000</f>
        <v>14042453.973742545</v>
      </c>
      <c r="H55" s="17">
        <f>G55*Лист3!G24*Лист3!G25/10000</f>
        <v>15129452.25094201</v>
      </c>
    </row>
    <row r="56" spans="1:9" ht="63" x14ac:dyDescent="0.25">
      <c r="A56" s="143"/>
      <c r="B56" s="156"/>
      <c r="C56" s="19" t="s">
        <v>84</v>
      </c>
      <c r="D56" s="16">
        <v>97.23</v>
      </c>
      <c r="E56" s="26">
        <f>E55/D55*100</f>
        <v>110.89320000000001</v>
      </c>
      <c r="F56" s="26">
        <f>F55/E55*100</f>
        <v>110.19710000000001</v>
      </c>
      <c r="G56" s="26">
        <f>G55/F55*100</f>
        <v>108.4610007</v>
      </c>
      <c r="H56" s="26">
        <f>H55/G55*100</f>
        <v>107.74080000000001</v>
      </c>
    </row>
    <row r="57" spans="1:9" hidden="1" x14ac:dyDescent="0.25">
      <c r="A57" s="21" t="s">
        <v>44</v>
      </c>
      <c r="B57" s="31" t="s">
        <v>52</v>
      </c>
      <c r="C57" s="11" t="s">
        <v>78</v>
      </c>
      <c r="D57" s="17"/>
      <c r="E57" s="17"/>
      <c r="F57" s="17"/>
      <c r="G57" s="17"/>
      <c r="H57" s="17"/>
    </row>
    <row r="58" spans="1:9" ht="31.5" x14ac:dyDescent="0.25">
      <c r="A58" s="7" t="s">
        <v>28</v>
      </c>
      <c r="B58" s="132" t="s">
        <v>177</v>
      </c>
      <c r="C58" s="6"/>
      <c r="D58" s="6"/>
      <c r="E58" s="6"/>
      <c r="F58" s="6"/>
      <c r="G58" s="6"/>
      <c r="H58" s="6"/>
    </row>
    <row r="59" spans="1:9" ht="31.5" x14ac:dyDescent="0.25">
      <c r="A59" s="133"/>
      <c r="B59" s="134" t="s">
        <v>178</v>
      </c>
      <c r="C59" s="4" t="s">
        <v>107</v>
      </c>
      <c r="D59" s="26">
        <f>D60+D63</f>
        <v>612308.66</v>
      </c>
      <c r="E59" s="26">
        <f>E60+E63</f>
        <v>639564.5</v>
      </c>
      <c r="F59" s="26">
        <f>F60+F63</f>
        <v>502732.04000000004</v>
      </c>
      <c r="G59" s="26">
        <f>G60+G63</f>
        <v>512672.14</v>
      </c>
      <c r="H59" s="26">
        <f>H60+H63</f>
        <v>517978.54</v>
      </c>
    </row>
    <row r="60" spans="1:9" x14ac:dyDescent="0.25">
      <c r="A60" s="133"/>
      <c r="B60" s="134" t="s">
        <v>179</v>
      </c>
      <c r="C60" s="4" t="s">
        <v>107</v>
      </c>
      <c r="D60" s="26">
        <f>D61+D62</f>
        <v>558302.16</v>
      </c>
      <c r="E60" s="26">
        <f>E61+E62</f>
        <v>482729.5</v>
      </c>
      <c r="F60" s="26">
        <f>F61+F62</f>
        <v>491024.10000000003</v>
      </c>
      <c r="G60" s="26">
        <f>G61+G62</f>
        <v>503107</v>
      </c>
      <c r="H60" s="26">
        <f>H61+H62</f>
        <v>509671.5</v>
      </c>
    </row>
    <row r="61" spans="1:9" x14ac:dyDescent="0.25">
      <c r="A61" s="133"/>
      <c r="B61" s="134" t="s">
        <v>180</v>
      </c>
      <c r="C61" s="4" t="s">
        <v>107</v>
      </c>
      <c r="D61" s="26">
        <v>501532.9</v>
      </c>
      <c r="E61" s="26">
        <v>448421.1</v>
      </c>
      <c r="F61" s="26">
        <v>456676.2</v>
      </c>
      <c r="G61" s="26">
        <v>468105.1</v>
      </c>
      <c r="H61" s="26">
        <v>473672.1</v>
      </c>
    </row>
    <row r="62" spans="1:9" x14ac:dyDescent="0.25">
      <c r="A62" s="133"/>
      <c r="B62" s="134" t="s">
        <v>181</v>
      </c>
      <c r="C62" s="4" t="s">
        <v>107</v>
      </c>
      <c r="D62" s="26">
        <v>56769.26</v>
      </c>
      <c r="E62" s="26">
        <v>34308.400000000001</v>
      </c>
      <c r="F62" s="26">
        <v>34347.9</v>
      </c>
      <c r="G62" s="26">
        <v>35001.9</v>
      </c>
      <c r="H62" s="26">
        <v>35999.4</v>
      </c>
      <c r="I62" s="138"/>
    </row>
    <row r="63" spans="1:9" x14ac:dyDescent="0.25">
      <c r="A63" s="133"/>
      <c r="B63" s="134" t="s">
        <v>182</v>
      </c>
      <c r="C63" s="4" t="s">
        <v>107</v>
      </c>
      <c r="D63" s="26">
        <v>54006.5</v>
      </c>
      <c r="E63" s="26">
        <v>156835</v>
      </c>
      <c r="F63" s="26">
        <v>11707.94</v>
      </c>
      <c r="G63" s="26">
        <v>9565.14</v>
      </c>
      <c r="H63" s="26">
        <v>8307.0400000000009</v>
      </c>
    </row>
    <row r="64" spans="1:9" ht="31.5" x14ac:dyDescent="0.25">
      <c r="A64" s="135"/>
      <c r="B64" s="136" t="s">
        <v>183</v>
      </c>
      <c r="C64" s="137" t="s">
        <v>107</v>
      </c>
      <c r="D64" s="26">
        <v>354947.4</v>
      </c>
      <c r="E64" s="26">
        <v>683959.7</v>
      </c>
      <c r="F64" s="26">
        <v>536071.5</v>
      </c>
      <c r="G64" s="26">
        <v>439157.6</v>
      </c>
      <c r="H64" s="26">
        <v>467921.3</v>
      </c>
    </row>
    <row r="65" spans="1:11" ht="29.25" customHeight="1" x14ac:dyDescent="0.25">
      <c r="A65" s="135"/>
      <c r="B65" s="136" t="s">
        <v>184</v>
      </c>
      <c r="C65" s="137" t="s">
        <v>107</v>
      </c>
      <c r="D65" s="26">
        <v>299670.7</v>
      </c>
      <c r="E65" s="26">
        <v>636178</v>
      </c>
      <c r="F65" s="26">
        <v>469378.6</v>
      </c>
      <c r="G65" s="26">
        <v>362457.59999999998</v>
      </c>
      <c r="H65" s="26">
        <v>381121.3</v>
      </c>
      <c r="K65" s="138"/>
    </row>
    <row r="66" spans="1:11" ht="31.5" x14ac:dyDescent="0.25">
      <c r="A66" s="135"/>
      <c r="B66" s="136" t="s">
        <v>185</v>
      </c>
      <c r="C66" s="137" t="s">
        <v>107</v>
      </c>
      <c r="D66" s="26">
        <f>D59-D64</f>
        <v>257361.26</v>
      </c>
      <c r="E66" s="26">
        <f>E59-E64</f>
        <v>-44395.199999999953</v>
      </c>
      <c r="F66" s="26">
        <f>F59-F64</f>
        <v>-33339.459999999963</v>
      </c>
      <c r="G66" s="26">
        <f>G59-G64</f>
        <v>73514.540000000037</v>
      </c>
      <c r="H66" s="26">
        <f>H59-H64</f>
        <v>50057.239999999991</v>
      </c>
    </row>
    <row r="67" spans="1:11" x14ac:dyDescent="0.25">
      <c r="A67" s="41" t="s">
        <v>80</v>
      </c>
      <c r="B67" s="30" t="s">
        <v>30</v>
      </c>
      <c r="C67" s="12"/>
      <c r="D67" s="12"/>
      <c r="E67" s="12"/>
      <c r="F67" s="12"/>
      <c r="G67" s="12"/>
      <c r="H67" s="12"/>
    </row>
    <row r="68" spans="1:11" ht="31.5" x14ac:dyDescent="0.25">
      <c r="A68" s="21">
        <v>1</v>
      </c>
      <c r="B68" s="31" t="s">
        <v>31</v>
      </c>
      <c r="C68" s="11" t="s">
        <v>8</v>
      </c>
      <c r="D68" s="26">
        <v>7630</v>
      </c>
      <c r="E68" s="26">
        <v>8470</v>
      </c>
      <c r="F68" s="26">
        <v>9050</v>
      </c>
      <c r="G68" s="17">
        <v>9840</v>
      </c>
      <c r="H68" s="17">
        <v>10650</v>
      </c>
    </row>
    <row r="69" spans="1:11" ht="47.25" x14ac:dyDescent="0.25">
      <c r="A69" s="21" t="s">
        <v>42</v>
      </c>
      <c r="B69" s="31" t="s">
        <v>33</v>
      </c>
      <c r="C69" s="11" t="s">
        <v>8</v>
      </c>
      <c r="D69" s="26">
        <v>21</v>
      </c>
      <c r="E69" s="26">
        <v>18</v>
      </c>
      <c r="F69" s="26">
        <v>20</v>
      </c>
      <c r="G69" s="17">
        <v>23</v>
      </c>
      <c r="H69" s="17">
        <v>21</v>
      </c>
    </row>
    <row r="70" spans="1:11" ht="31.5" x14ac:dyDescent="0.25">
      <c r="A70" s="21" t="s">
        <v>43</v>
      </c>
      <c r="B70" s="31" t="s">
        <v>32</v>
      </c>
      <c r="C70" s="11" t="s">
        <v>7</v>
      </c>
      <c r="D70" s="26">
        <v>0.4</v>
      </c>
      <c r="E70" s="26">
        <v>0.4</v>
      </c>
      <c r="F70" s="26">
        <v>0.4</v>
      </c>
      <c r="G70" s="26">
        <v>0.4</v>
      </c>
      <c r="H70" s="26">
        <v>0.4</v>
      </c>
    </row>
    <row r="71" spans="1:11" ht="47.25" x14ac:dyDescent="0.25">
      <c r="A71" s="21" t="s">
        <v>44</v>
      </c>
      <c r="B71" s="31" t="s">
        <v>34</v>
      </c>
      <c r="C71" s="11" t="s">
        <v>35</v>
      </c>
      <c r="D71" s="26">
        <v>340</v>
      </c>
      <c r="E71" s="26">
        <v>350</v>
      </c>
      <c r="F71" s="26">
        <v>370</v>
      </c>
      <c r="G71" s="17">
        <v>360</v>
      </c>
      <c r="H71" s="17">
        <v>360</v>
      </c>
    </row>
    <row r="72" spans="1:11" ht="31.5" x14ac:dyDescent="0.25">
      <c r="A72" s="24" t="s">
        <v>45</v>
      </c>
      <c r="B72" s="31" t="s">
        <v>59</v>
      </c>
      <c r="C72" s="11" t="s">
        <v>8</v>
      </c>
      <c r="D72" s="26">
        <v>10173.56</v>
      </c>
      <c r="E72" s="26">
        <v>10890</v>
      </c>
      <c r="F72" s="26">
        <v>11320</v>
      </c>
      <c r="G72" s="17">
        <v>11580</v>
      </c>
      <c r="H72" s="17">
        <v>11900</v>
      </c>
    </row>
    <row r="73" spans="1:11" ht="24" customHeight="1" x14ac:dyDescent="0.25">
      <c r="A73" s="148" t="s">
        <v>48</v>
      </c>
      <c r="B73" s="141" t="s">
        <v>69</v>
      </c>
      <c r="C73" s="11" t="s">
        <v>67</v>
      </c>
      <c r="D73" s="17">
        <v>124718</v>
      </c>
      <c r="E73" s="17">
        <v>147320.5</v>
      </c>
      <c r="F73" s="17">
        <f>E73*Лист3!E58/100</f>
        <v>159696.60056400002</v>
      </c>
      <c r="G73" s="17">
        <f>F73*Лист3!F59/100</f>
        <v>164175.93051321968</v>
      </c>
      <c r="H73" s="17">
        <f>G73*Лист3!G59/100</f>
        <v>168214.33005198385</v>
      </c>
    </row>
    <row r="74" spans="1:11" ht="28.5" customHeight="1" x14ac:dyDescent="0.25">
      <c r="A74" s="148"/>
      <c r="B74" s="141"/>
      <c r="C74" s="11" t="s">
        <v>16</v>
      </c>
      <c r="D74" s="17">
        <v>115.53</v>
      </c>
      <c r="E74" s="17">
        <f>E73/D73*100</f>
        <v>118.12288522907679</v>
      </c>
      <c r="F74" s="17">
        <f>F73/E73*100</f>
        <v>108.4008</v>
      </c>
      <c r="G74" s="17">
        <f>G73/F73*100</f>
        <v>102.80490000000002</v>
      </c>
      <c r="H74" s="17">
        <f>H73/G73*100</f>
        <v>102.45979999999999</v>
      </c>
    </row>
    <row r="75" spans="1:11" ht="31.5" x14ac:dyDescent="0.25">
      <c r="A75" s="25" t="s">
        <v>49</v>
      </c>
      <c r="B75" s="32" t="s">
        <v>70</v>
      </c>
      <c r="C75" s="19" t="s">
        <v>107</v>
      </c>
      <c r="D75" s="17">
        <f>D73*D72*12/1000000</f>
        <v>15225.912672959999</v>
      </c>
      <c r="E75" s="17">
        <f>E73*E72*12/1000000</f>
        <v>19251.842939999999</v>
      </c>
      <c r="F75" s="17">
        <f>F73*F72*12/1000000</f>
        <v>21693.186220613763</v>
      </c>
      <c r="G75" s="17">
        <f>G73*G72*12/1000000</f>
        <v>22813.887304117005</v>
      </c>
      <c r="H75" s="17">
        <f>H73*H72*12/1000000</f>
        <v>24021.006331423294</v>
      </c>
    </row>
    <row r="76" spans="1:11" x14ac:dyDescent="0.25">
      <c r="A76" s="47" t="s">
        <v>96</v>
      </c>
      <c r="B76" s="42" t="s">
        <v>97</v>
      </c>
      <c r="C76" s="40"/>
      <c r="D76" s="40"/>
      <c r="E76" s="40"/>
      <c r="F76" s="40"/>
      <c r="G76" s="40"/>
      <c r="H76" s="40"/>
    </row>
    <row r="77" spans="1:11" x14ac:dyDescent="0.25">
      <c r="A77" s="44">
        <v>1</v>
      </c>
      <c r="B77" s="43" t="s">
        <v>98</v>
      </c>
      <c r="C77" s="40"/>
      <c r="D77" s="40"/>
      <c r="E77" s="40"/>
      <c r="F77" s="40"/>
      <c r="G77" s="40"/>
      <c r="H77" s="40"/>
    </row>
    <row r="78" spans="1:11" ht="47.25" x14ac:dyDescent="0.25">
      <c r="A78" s="44" t="s">
        <v>36</v>
      </c>
      <c r="B78" s="43" t="s">
        <v>99</v>
      </c>
      <c r="C78" s="46" t="s">
        <v>108</v>
      </c>
      <c r="D78" s="43">
        <v>140</v>
      </c>
      <c r="E78" s="43">
        <v>140</v>
      </c>
      <c r="F78" s="43">
        <v>140</v>
      </c>
      <c r="G78" s="43">
        <v>240</v>
      </c>
      <c r="H78" s="43">
        <v>390</v>
      </c>
    </row>
    <row r="79" spans="1:11" ht="31.5" x14ac:dyDescent="0.25">
      <c r="A79" s="44" t="s">
        <v>37</v>
      </c>
      <c r="B79" s="43" t="s">
        <v>102</v>
      </c>
      <c r="C79" s="46" t="s">
        <v>109</v>
      </c>
      <c r="D79" s="43">
        <v>2</v>
      </c>
      <c r="E79" s="43">
        <v>2</v>
      </c>
      <c r="F79" s="43">
        <v>2</v>
      </c>
      <c r="G79" s="43">
        <v>3</v>
      </c>
      <c r="H79" s="43">
        <v>3</v>
      </c>
    </row>
    <row r="80" spans="1:11" ht="31.5" x14ac:dyDescent="0.25">
      <c r="A80" s="44" t="s">
        <v>38</v>
      </c>
      <c r="B80" s="43" t="s">
        <v>100</v>
      </c>
      <c r="C80" s="46" t="s">
        <v>109</v>
      </c>
      <c r="D80" s="43">
        <v>2</v>
      </c>
      <c r="E80" s="43">
        <v>2</v>
      </c>
      <c r="F80" s="43">
        <v>2</v>
      </c>
      <c r="G80" s="43">
        <v>3</v>
      </c>
      <c r="H80" s="43">
        <v>3</v>
      </c>
    </row>
    <row r="81" spans="1:8" ht="31.5" x14ac:dyDescent="0.25">
      <c r="A81" s="44" t="s">
        <v>39</v>
      </c>
      <c r="B81" s="43" t="s">
        <v>101</v>
      </c>
      <c r="C81" s="46" t="s">
        <v>110</v>
      </c>
      <c r="D81" s="43">
        <v>960</v>
      </c>
      <c r="E81" s="43">
        <v>960</v>
      </c>
      <c r="F81" s="43">
        <v>1140</v>
      </c>
      <c r="G81" s="43">
        <v>1140</v>
      </c>
      <c r="H81" s="40">
        <v>1300</v>
      </c>
    </row>
    <row r="82" spans="1:8" x14ac:dyDescent="0.25">
      <c r="A82" s="47" t="s">
        <v>186</v>
      </c>
      <c r="B82" s="42" t="s">
        <v>103</v>
      </c>
      <c r="C82" s="48"/>
      <c r="D82" s="43"/>
      <c r="E82" s="43"/>
      <c r="F82" s="43"/>
      <c r="G82" s="43"/>
      <c r="H82" s="43"/>
    </row>
    <row r="83" spans="1:8" ht="31.5" x14ac:dyDescent="0.25">
      <c r="A83" s="49">
        <v>1</v>
      </c>
      <c r="B83" s="45" t="s">
        <v>104</v>
      </c>
      <c r="C83" s="48" t="s">
        <v>35</v>
      </c>
      <c r="D83" s="43">
        <v>5</v>
      </c>
      <c r="E83" s="43">
        <v>6</v>
      </c>
      <c r="F83" s="43">
        <v>7</v>
      </c>
      <c r="G83" s="43">
        <v>7</v>
      </c>
      <c r="H83" s="43">
        <v>7</v>
      </c>
    </row>
    <row r="84" spans="1:8" ht="31.5" x14ac:dyDescent="0.25">
      <c r="A84" s="49">
        <v>2</v>
      </c>
      <c r="B84" s="45" t="s">
        <v>105</v>
      </c>
      <c r="C84" s="48" t="s">
        <v>35</v>
      </c>
      <c r="D84" s="43">
        <v>40</v>
      </c>
      <c r="E84" s="43">
        <v>41</v>
      </c>
      <c r="F84" s="43">
        <v>43</v>
      </c>
      <c r="G84" s="43">
        <v>44</v>
      </c>
      <c r="H84" s="43">
        <v>45</v>
      </c>
    </row>
  </sheetData>
  <mergeCells count="29">
    <mergeCell ref="B23:B24"/>
    <mergeCell ref="A23:A24"/>
    <mergeCell ref="A1:H1"/>
    <mergeCell ref="A2:H2"/>
    <mergeCell ref="A4:A5"/>
    <mergeCell ref="B4:B5"/>
    <mergeCell ref="C4:C5"/>
    <mergeCell ref="F4:H4"/>
    <mergeCell ref="A73:A74"/>
    <mergeCell ref="B73:B74"/>
    <mergeCell ref="A26:A27"/>
    <mergeCell ref="A28:A29"/>
    <mergeCell ref="A30:A32"/>
    <mergeCell ref="A42:A43"/>
    <mergeCell ref="B42:B43"/>
    <mergeCell ref="B26:B27"/>
    <mergeCell ref="B28:B29"/>
    <mergeCell ref="B30:B32"/>
    <mergeCell ref="B55:B56"/>
    <mergeCell ref="B25:H25"/>
    <mergeCell ref="A44:A45"/>
    <mergeCell ref="B44:B45"/>
    <mergeCell ref="A55:A56"/>
    <mergeCell ref="H31:H32"/>
    <mergeCell ref="C31:C32"/>
    <mergeCell ref="D31:D32"/>
    <mergeCell ref="E31:E32"/>
    <mergeCell ref="F31:F32"/>
    <mergeCell ref="G31:G32"/>
  </mergeCells>
  <pageMargins left="0.59055118110236227" right="0.59055118110236227" top="0.78740157480314965" bottom="0.59055118110236227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77B4-9011-4869-BE30-6B57452060F9}">
  <dimension ref="A1:G102"/>
  <sheetViews>
    <sheetView topLeftCell="A46" workbookViewId="0">
      <selection activeCell="G59" sqref="G59"/>
    </sheetView>
  </sheetViews>
  <sheetFormatPr defaultRowHeight="15" x14ac:dyDescent="0.25"/>
  <cols>
    <col min="1" max="1" width="56.42578125" customWidth="1"/>
    <col min="3" max="3" width="12.28515625" customWidth="1"/>
    <col min="4" max="5" width="11.85546875" customWidth="1"/>
    <col min="6" max="6" width="12.7109375" customWidth="1"/>
    <col min="7" max="7" width="15.5703125" customWidth="1"/>
  </cols>
  <sheetData>
    <row r="1" spans="1:7" x14ac:dyDescent="0.25">
      <c r="A1" s="163" t="s">
        <v>158</v>
      </c>
      <c r="B1" s="164"/>
      <c r="C1" s="164"/>
      <c r="D1" s="164"/>
      <c r="E1" s="164"/>
      <c r="F1" s="164"/>
      <c r="G1" s="164"/>
    </row>
    <row r="2" spans="1:7" x14ac:dyDescent="0.25">
      <c r="A2" s="164"/>
      <c r="B2" s="164"/>
      <c r="C2" s="164"/>
      <c r="D2" s="164"/>
      <c r="E2" s="164"/>
      <c r="F2" s="164"/>
      <c r="G2" s="164"/>
    </row>
    <row r="3" spans="1:7" ht="20.25" x14ac:dyDescent="0.25">
      <c r="A3" s="167" t="s">
        <v>161</v>
      </c>
      <c r="B3" s="167"/>
      <c r="C3" s="167"/>
      <c r="D3" s="167"/>
      <c r="E3" s="167"/>
      <c r="F3" s="167"/>
      <c r="G3" s="167"/>
    </row>
    <row r="4" spans="1:7" ht="21" thickBot="1" x14ac:dyDescent="0.3">
      <c r="A4" s="166" t="s">
        <v>159</v>
      </c>
      <c r="B4" s="166"/>
      <c r="C4" s="166"/>
      <c r="D4" s="166"/>
      <c r="E4" s="166"/>
      <c r="F4" s="166"/>
      <c r="G4" s="166"/>
    </row>
    <row r="5" spans="1:7" ht="15.75" x14ac:dyDescent="0.25">
      <c r="A5" s="168"/>
      <c r="B5" s="170"/>
      <c r="C5" s="111">
        <v>2023</v>
      </c>
      <c r="D5" s="64">
        <v>2024</v>
      </c>
      <c r="E5" s="64">
        <v>2025</v>
      </c>
      <c r="F5" s="64">
        <v>2026</v>
      </c>
      <c r="G5" s="65">
        <v>2027</v>
      </c>
    </row>
    <row r="6" spans="1:7" ht="17.25" thickBot="1" x14ac:dyDescent="0.3">
      <c r="A6" s="169"/>
      <c r="B6" s="171" t="s">
        <v>2</v>
      </c>
      <c r="C6" s="112" t="s">
        <v>113</v>
      </c>
      <c r="D6" s="97" t="s">
        <v>160</v>
      </c>
      <c r="E6" s="172" t="s">
        <v>114</v>
      </c>
      <c r="F6" s="173"/>
      <c r="G6" s="174"/>
    </row>
    <row r="7" spans="1:7" ht="49.5" customHeight="1" x14ac:dyDescent="0.25">
      <c r="A7" s="80" t="s">
        <v>162</v>
      </c>
      <c r="B7" s="95"/>
      <c r="C7" s="113">
        <v>64.497399999999999</v>
      </c>
      <c r="D7" s="66">
        <v>65.048199999999994</v>
      </c>
      <c r="E7" s="66">
        <v>65.042500000000004</v>
      </c>
      <c r="F7" s="66">
        <v>65.036699999999996</v>
      </c>
      <c r="G7" s="67">
        <v>65.032499999999999</v>
      </c>
    </row>
    <row r="8" spans="1:7" ht="15.75" x14ac:dyDescent="0.25">
      <c r="A8" s="56" t="s">
        <v>115</v>
      </c>
      <c r="B8" s="96"/>
      <c r="C8" s="89" t="s">
        <v>116</v>
      </c>
      <c r="D8" s="89" t="s">
        <v>116</v>
      </c>
      <c r="E8" s="89" t="s">
        <v>116</v>
      </c>
      <c r="F8" s="89" t="s">
        <v>116</v>
      </c>
      <c r="G8" s="90" t="s">
        <v>116</v>
      </c>
    </row>
    <row r="9" spans="1:7" ht="24" customHeight="1" x14ac:dyDescent="0.25">
      <c r="A9" s="81" t="s">
        <v>117</v>
      </c>
      <c r="B9" s="55" t="s">
        <v>118</v>
      </c>
      <c r="C9" s="115">
        <v>107.41670000000001</v>
      </c>
      <c r="D9" s="68">
        <v>105.0855</v>
      </c>
      <c r="E9" s="68">
        <v>104.027</v>
      </c>
      <c r="F9" s="68">
        <v>103.98009999999999</v>
      </c>
      <c r="G9" s="69">
        <v>104</v>
      </c>
    </row>
    <row r="10" spans="1:7" x14ac:dyDescent="0.25">
      <c r="A10" s="81" t="s">
        <v>119</v>
      </c>
      <c r="B10" s="55" t="s">
        <v>120</v>
      </c>
      <c r="C10" s="115">
        <v>105.8595</v>
      </c>
      <c r="D10" s="68">
        <v>106.62269999999999</v>
      </c>
      <c r="E10" s="68">
        <v>104.6567</v>
      </c>
      <c r="F10" s="68">
        <v>104.03619999999999</v>
      </c>
      <c r="G10" s="69">
        <v>104</v>
      </c>
    </row>
    <row r="11" spans="1:7" ht="15.75" x14ac:dyDescent="0.25">
      <c r="A11" s="56" t="s">
        <v>121</v>
      </c>
      <c r="B11" s="96"/>
      <c r="C11" s="114" t="s">
        <v>116</v>
      </c>
      <c r="D11" s="89"/>
      <c r="E11" s="89"/>
      <c r="F11" s="89" t="s">
        <v>116</v>
      </c>
      <c r="G11" s="90" t="s">
        <v>116</v>
      </c>
    </row>
    <row r="12" spans="1:7" ht="30" x14ac:dyDescent="0.25">
      <c r="A12" s="81" t="s">
        <v>163</v>
      </c>
      <c r="B12" s="55" t="s">
        <v>164</v>
      </c>
      <c r="C12" s="116">
        <v>172148.3119</v>
      </c>
      <c r="D12" s="82">
        <v>191437.06479999999</v>
      </c>
      <c r="E12" s="82">
        <v>206913.10750000001</v>
      </c>
      <c r="F12" s="82">
        <v>221588.15979999999</v>
      </c>
      <c r="G12" s="83">
        <v>237390.2003</v>
      </c>
    </row>
    <row r="13" spans="1:7" x14ac:dyDescent="0.25">
      <c r="A13" s="81" t="s">
        <v>123</v>
      </c>
      <c r="B13" s="55" t="s">
        <v>120</v>
      </c>
      <c r="C13" s="115">
        <v>103.6</v>
      </c>
      <c r="D13" s="68">
        <v>102.84</v>
      </c>
      <c r="E13" s="68">
        <v>102.31</v>
      </c>
      <c r="F13" s="68">
        <v>102.34</v>
      </c>
      <c r="G13" s="69">
        <v>102.4367</v>
      </c>
    </row>
    <row r="14" spans="1:7" x14ac:dyDescent="0.25">
      <c r="A14" s="81" t="s">
        <v>124</v>
      </c>
      <c r="B14" s="55" t="s">
        <v>120</v>
      </c>
      <c r="C14" s="117">
        <v>107</v>
      </c>
      <c r="D14" s="84">
        <v>107.8612</v>
      </c>
      <c r="E14" s="84">
        <v>105.62990000000001</v>
      </c>
      <c r="F14" s="84">
        <v>104.6408</v>
      </c>
      <c r="G14" s="85">
        <v>104.58280000000001</v>
      </c>
    </row>
    <row r="15" spans="1:7" ht="15.75" x14ac:dyDescent="0.25">
      <c r="A15" s="56" t="s">
        <v>165</v>
      </c>
      <c r="B15" s="96"/>
      <c r="C15" s="114" t="s">
        <v>116</v>
      </c>
      <c r="D15" s="108"/>
      <c r="E15" s="108"/>
      <c r="F15" s="108"/>
      <c r="G15" s="108"/>
    </row>
    <row r="16" spans="1:7" ht="30" x14ac:dyDescent="0.25">
      <c r="A16" s="81" t="s">
        <v>122</v>
      </c>
      <c r="B16" s="55" t="s">
        <v>164</v>
      </c>
      <c r="C16" s="116">
        <v>108580.974</v>
      </c>
      <c r="D16" s="82">
        <v>122199.17474202361</v>
      </c>
      <c r="E16" s="82">
        <v>130950.1931797939</v>
      </c>
      <c r="F16" s="82">
        <v>138635.3261076184</v>
      </c>
      <c r="G16" s="83">
        <v>146807.51036623635</v>
      </c>
    </row>
    <row r="17" spans="1:7" x14ac:dyDescent="0.25">
      <c r="A17" s="81" t="s">
        <v>166</v>
      </c>
      <c r="B17" s="55" t="s">
        <v>120</v>
      </c>
      <c r="C17" s="115">
        <v>103.5</v>
      </c>
      <c r="D17" s="68">
        <v>102.5346</v>
      </c>
      <c r="E17" s="68">
        <v>102.3117</v>
      </c>
      <c r="F17" s="68">
        <v>102.31829999999999</v>
      </c>
      <c r="G17" s="69">
        <v>102.492</v>
      </c>
    </row>
    <row r="18" spans="1:7" ht="30" x14ac:dyDescent="0.25">
      <c r="A18" s="81" t="s">
        <v>125</v>
      </c>
      <c r="B18" s="55" t="s">
        <v>120</v>
      </c>
      <c r="C18" s="117">
        <v>105.33</v>
      </c>
      <c r="D18" s="84">
        <v>109.76</v>
      </c>
      <c r="E18" s="84">
        <v>104.74</v>
      </c>
      <c r="F18" s="84">
        <v>103.47</v>
      </c>
      <c r="G18" s="85">
        <v>103.32</v>
      </c>
    </row>
    <row r="19" spans="1:7" ht="15.75" x14ac:dyDescent="0.25">
      <c r="A19" s="56" t="s">
        <v>68</v>
      </c>
      <c r="B19" s="96"/>
      <c r="C19" s="114" t="s">
        <v>116</v>
      </c>
      <c r="D19" s="89" t="s">
        <v>116</v>
      </c>
      <c r="E19" s="89" t="s">
        <v>116</v>
      </c>
      <c r="F19" s="89" t="s">
        <v>116</v>
      </c>
      <c r="G19" s="90" t="s">
        <v>116</v>
      </c>
    </row>
    <row r="20" spans="1:7" x14ac:dyDescent="0.25">
      <c r="A20" s="81" t="s">
        <v>123</v>
      </c>
      <c r="B20" s="55" t="s">
        <v>120</v>
      </c>
      <c r="C20" s="115">
        <v>99.7</v>
      </c>
      <c r="D20" s="68">
        <v>98.1</v>
      </c>
      <c r="E20" s="68">
        <v>104</v>
      </c>
      <c r="F20" s="68">
        <v>101.7</v>
      </c>
      <c r="G20" s="69">
        <v>101.7</v>
      </c>
    </row>
    <row r="21" spans="1:7" x14ac:dyDescent="0.25">
      <c r="A21" s="81" t="s">
        <v>127</v>
      </c>
      <c r="B21" s="55" t="s">
        <v>120</v>
      </c>
      <c r="C21" s="115">
        <v>97.698361623083755</v>
      </c>
      <c r="D21" s="68">
        <v>109.06463001493762</v>
      </c>
      <c r="E21" s="68">
        <v>104.8099028663496</v>
      </c>
      <c r="F21" s="68">
        <v>103.86085165797947</v>
      </c>
      <c r="G21" s="69">
        <v>103.79793076359501</v>
      </c>
    </row>
    <row r="22" spans="1:7" ht="15.75" x14ac:dyDescent="0.25">
      <c r="A22" s="56" t="s">
        <v>126</v>
      </c>
      <c r="B22" s="96"/>
      <c r="C22" s="114" t="s">
        <v>116</v>
      </c>
      <c r="D22" s="107"/>
      <c r="E22" s="107"/>
      <c r="F22" s="107"/>
      <c r="G22" s="109"/>
    </row>
    <row r="23" spans="1:7" ht="30" x14ac:dyDescent="0.25">
      <c r="A23" s="81" t="s">
        <v>122</v>
      </c>
      <c r="B23" s="55" t="s">
        <v>164</v>
      </c>
      <c r="C23" s="118">
        <v>34036.338400000001</v>
      </c>
      <c r="D23" s="86">
        <v>37743.984799999998</v>
      </c>
      <c r="E23" s="86">
        <v>41592.776700000002</v>
      </c>
      <c r="F23" s="86">
        <v>45111.936900000001</v>
      </c>
      <c r="G23" s="87">
        <v>48603.9617</v>
      </c>
    </row>
    <row r="24" spans="1:7" x14ac:dyDescent="0.25">
      <c r="A24" s="81" t="s">
        <v>123</v>
      </c>
      <c r="B24" s="55" t="s">
        <v>120</v>
      </c>
      <c r="C24" s="115">
        <v>109.8</v>
      </c>
      <c r="D24" s="68">
        <v>102.3</v>
      </c>
      <c r="E24" s="68">
        <v>102.7</v>
      </c>
      <c r="F24" s="68">
        <v>103.00190000000001</v>
      </c>
      <c r="G24" s="69">
        <v>103.2</v>
      </c>
    </row>
    <row r="25" spans="1:7" x14ac:dyDescent="0.25">
      <c r="A25" s="81" t="s">
        <v>127</v>
      </c>
      <c r="B25" s="55" t="s">
        <v>120</v>
      </c>
      <c r="C25" s="115">
        <v>109.0963</v>
      </c>
      <c r="D25" s="68">
        <v>108.4</v>
      </c>
      <c r="E25" s="68">
        <v>107.3</v>
      </c>
      <c r="F25" s="68">
        <v>105.3</v>
      </c>
      <c r="G25" s="69">
        <v>104.4</v>
      </c>
    </row>
    <row r="26" spans="1:7" ht="15.75" x14ac:dyDescent="0.25">
      <c r="A26" s="56" t="s">
        <v>128</v>
      </c>
      <c r="B26" s="96"/>
      <c r="C26" s="114"/>
      <c r="D26" s="107"/>
      <c r="E26" s="107"/>
      <c r="F26" s="107"/>
      <c r="G26" s="109"/>
    </row>
    <row r="27" spans="1:7" ht="30" x14ac:dyDescent="0.25">
      <c r="A27" s="81" t="s">
        <v>122</v>
      </c>
      <c r="B27" s="55" t="s">
        <v>164</v>
      </c>
      <c r="C27" s="118">
        <v>47404.9</v>
      </c>
      <c r="D27" s="86">
        <v>54807.010799999996</v>
      </c>
      <c r="E27" s="86">
        <v>59863.885499999997</v>
      </c>
      <c r="F27" s="86">
        <v>64822.648000000001</v>
      </c>
      <c r="G27" s="87">
        <v>69565.982199999999</v>
      </c>
    </row>
    <row r="28" spans="1:7" x14ac:dyDescent="0.25">
      <c r="A28" s="81" t="s">
        <v>123</v>
      </c>
      <c r="B28" s="55" t="s">
        <v>120</v>
      </c>
      <c r="C28" s="115">
        <v>106.4</v>
      </c>
      <c r="D28" s="68">
        <v>107.7088</v>
      </c>
      <c r="E28" s="68">
        <v>104.7539</v>
      </c>
      <c r="F28" s="68">
        <v>103.90179999999999</v>
      </c>
      <c r="G28" s="69">
        <v>103.1006</v>
      </c>
    </row>
    <row r="29" spans="1:7" x14ac:dyDescent="0.25">
      <c r="A29" s="81" t="s">
        <v>127</v>
      </c>
      <c r="B29" s="55" t="s">
        <v>120</v>
      </c>
      <c r="C29" s="115">
        <v>104.6421</v>
      </c>
      <c r="D29" s="68">
        <v>107.34</v>
      </c>
      <c r="E29" s="68">
        <v>104.2698</v>
      </c>
      <c r="F29" s="68">
        <v>104.2171</v>
      </c>
      <c r="G29" s="69">
        <v>104.09</v>
      </c>
    </row>
    <row r="30" spans="1:7" ht="15.75" thickBot="1" x14ac:dyDescent="0.3">
      <c r="A30" s="81" t="s">
        <v>129</v>
      </c>
      <c r="B30" s="54" t="s">
        <v>130</v>
      </c>
      <c r="C30" s="119">
        <v>27.537243599308276</v>
      </c>
      <c r="D30" s="88">
        <v>28.629257796685568</v>
      </c>
      <c r="E30" s="88">
        <v>28.931896206720491</v>
      </c>
      <c r="F30" s="88">
        <v>29.253660510790525</v>
      </c>
      <c r="G30" s="106">
        <v>29.304487764063779</v>
      </c>
    </row>
    <row r="31" spans="1:7" ht="56.25" customHeight="1" thickBot="1" x14ac:dyDescent="0.3">
      <c r="A31" s="165" t="s">
        <v>167</v>
      </c>
      <c r="B31" s="165"/>
      <c r="C31" s="165"/>
      <c r="D31" s="165"/>
      <c r="E31" s="165"/>
      <c r="F31" s="165"/>
      <c r="G31" s="165"/>
    </row>
    <row r="32" spans="1:7" ht="15.75" x14ac:dyDescent="0.25">
      <c r="A32" s="56" t="s">
        <v>131</v>
      </c>
      <c r="B32" s="103"/>
      <c r="C32" s="120" t="s">
        <v>116</v>
      </c>
      <c r="D32" s="107"/>
      <c r="E32" s="107"/>
      <c r="F32" s="107"/>
      <c r="G32" s="109"/>
    </row>
    <row r="33" spans="1:7" ht="30" x14ac:dyDescent="0.25">
      <c r="A33" s="81" t="s">
        <v>122</v>
      </c>
      <c r="B33" s="55" t="s">
        <v>164</v>
      </c>
      <c r="C33" s="116">
        <v>14772.8</v>
      </c>
      <c r="D33" s="82">
        <v>16605.5173</v>
      </c>
      <c r="E33" s="82">
        <v>18286.126100000001</v>
      </c>
      <c r="F33" s="82">
        <v>19684.080900000001</v>
      </c>
      <c r="G33" s="83">
        <v>21054.907999999999</v>
      </c>
    </row>
    <row r="34" spans="1:7" x14ac:dyDescent="0.25">
      <c r="A34" s="81" t="s">
        <v>123</v>
      </c>
      <c r="B34" s="55" t="s">
        <v>120</v>
      </c>
      <c r="C34" s="115">
        <v>104.4</v>
      </c>
      <c r="D34" s="68">
        <v>105.072</v>
      </c>
      <c r="E34" s="68">
        <v>103.58069999999999</v>
      </c>
      <c r="F34" s="68">
        <v>103.0095</v>
      </c>
      <c r="G34" s="69">
        <v>102.6429</v>
      </c>
    </row>
    <row r="35" spans="1:7" x14ac:dyDescent="0.25">
      <c r="A35" s="81" t="s">
        <v>127</v>
      </c>
      <c r="B35" s="55" t="s">
        <v>120</v>
      </c>
      <c r="C35" s="115">
        <v>109.5258</v>
      </c>
      <c r="D35" s="68">
        <v>106.98</v>
      </c>
      <c r="E35" s="68">
        <v>106.31399999999999</v>
      </c>
      <c r="F35" s="68">
        <v>104.5</v>
      </c>
      <c r="G35" s="69">
        <v>104.21</v>
      </c>
    </row>
    <row r="36" spans="1:7" x14ac:dyDescent="0.25">
      <c r="A36" s="81" t="s">
        <v>129</v>
      </c>
      <c r="B36" s="99" t="s">
        <v>130</v>
      </c>
      <c r="C36" s="117">
        <v>8.5814376202430829</v>
      </c>
      <c r="D36" s="84">
        <v>8.6741391053755894</v>
      </c>
      <c r="E36" s="84">
        <v>8.8375871016291221</v>
      </c>
      <c r="F36" s="84">
        <v>8.883182620301719</v>
      </c>
      <c r="G36" s="85">
        <v>8.8693248387642054</v>
      </c>
    </row>
    <row r="37" spans="1:7" ht="15.75" x14ac:dyDescent="0.25">
      <c r="A37" s="56" t="s">
        <v>132</v>
      </c>
      <c r="B37" s="98"/>
      <c r="C37" s="121" t="s">
        <v>116</v>
      </c>
      <c r="D37" s="107"/>
      <c r="E37" s="107"/>
      <c r="F37" s="107"/>
      <c r="G37" s="109"/>
    </row>
    <row r="38" spans="1:7" ht="30" x14ac:dyDescent="0.25">
      <c r="A38" s="81" t="s">
        <v>122</v>
      </c>
      <c r="B38" s="52" t="s">
        <v>164</v>
      </c>
      <c r="C38" s="118">
        <v>44542.418400000002</v>
      </c>
      <c r="D38" s="86">
        <v>50303.405899999998</v>
      </c>
      <c r="E38" s="86">
        <v>55070.181499999999</v>
      </c>
      <c r="F38" s="86">
        <v>58927.889300000003</v>
      </c>
      <c r="G38" s="87">
        <v>63313.1633</v>
      </c>
    </row>
    <row r="39" spans="1:7" x14ac:dyDescent="0.25">
      <c r="A39" s="81" t="s">
        <v>123</v>
      </c>
      <c r="B39" s="52" t="s">
        <v>120</v>
      </c>
      <c r="C39" s="115">
        <v>114.7191</v>
      </c>
      <c r="D39" s="68">
        <v>112.9337</v>
      </c>
      <c r="E39" s="68">
        <v>109.476</v>
      </c>
      <c r="F39" s="68">
        <v>107.0051</v>
      </c>
      <c r="G39" s="69">
        <v>107.4418</v>
      </c>
    </row>
    <row r="40" spans="1:7" x14ac:dyDescent="0.25">
      <c r="A40" s="81" t="s">
        <v>129</v>
      </c>
      <c r="B40" s="52" t="s">
        <v>130</v>
      </c>
      <c r="C40" s="115">
        <v>25.874443907341039</v>
      </c>
      <c r="D40" s="68">
        <v>26.276732748986444</v>
      </c>
      <c r="E40" s="68">
        <v>26.615124660480966</v>
      </c>
      <c r="F40" s="68">
        <v>26.593428707195756</v>
      </c>
      <c r="G40" s="69">
        <v>26.670504182560396</v>
      </c>
    </row>
    <row r="41" spans="1:7" ht="31.5" x14ac:dyDescent="0.25">
      <c r="A41" s="56" t="s">
        <v>133</v>
      </c>
      <c r="B41" s="57"/>
      <c r="C41" s="114" t="s">
        <v>116</v>
      </c>
      <c r="D41" s="107"/>
      <c r="E41" s="107"/>
      <c r="F41" s="107"/>
      <c r="G41" s="109"/>
    </row>
    <row r="42" spans="1:7" ht="30" x14ac:dyDescent="0.25">
      <c r="A42" s="81" t="s">
        <v>122</v>
      </c>
      <c r="B42" s="52" t="s">
        <v>164</v>
      </c>
      <c r="C42" s="118">
        <v>52835.040000000001</v>
      </c>
      <c r="D42" s="86">
        <v>59879.811199999996</v>
      </c>
      <c r="E42" s="86">
        <v>65569.551600000006</v>
      </c>
      <c r="F42" s="86">
        <v>69996.171799999996</v>
      </c>
      <c r="G42" s="87">
        <v>74953.012700000007</v>
      </c>
    </row>
    <row r="43" spans="1:7" x14ac:dyDescent="0.25">
      <c r="A43" s="81" t="s">
        <v>123</v>
      </c>
      <c r="B43" s="52" t="s">
        <v>120</v>
      </c>
      <c r="C43" s="115">
        <v>110.9701</v>
      </c>
      <c r="D43" s="68">
        <v>113.3335</v>
      </c>
      <c r="E43" s="68">
        <v>109.50190000000001</v>
      </c>
      <c r="F43" s="68">
        <v>106.751</v>
      </c>
      <c r="G43" s="69">
        <v>107.08159999999999</v>
      </c>
    </row>
    <row r="44" spans="1:7" x14ac:dyDescent="0.25">
      <c r="A44" s="81" t="s">
        <v>129</v>
      </c>
      <c r="B44" s="52" t="s">
        <v>130</v>
      </c>
      <c r="C44" s="115">
        <v>30.691581820849677</v>
      </c>
      <c r="D44" s="68">
        <v>31.279110585276793</v>
      </c>
      <c r="E44" s="68">
        <v>31.689414166282337</v>
      </c>
      <c r="F44" s="68">
        <v>31.588407910953734</v>
      </c>
      <c r="G44" s="69">
        <v>31.573760250119307</v>
      </c>
    </row>
    <row r="45" spans="1:7" ht="15.75" x14ac:dyDescent="0.25">
      <c r="A45" s="56" t="s">
        <v>134</v>
      </c>
      <c r="B45" s="57"/>
      <c r="C45" s="114" t="s">
        <v>116</v>
      </c>
      <c r="D45" s="107"/>
      <c r="E45" s="107"/>
      <c r="F45" s="107"/>
      <c r="G45" s="109"/>
    </row>
    <row r="46" spans="1:7" ht="30" x14ac:dyDescent="0.25">
      <c r="A46" s="81" t="s">
        <v>122</v>
      </c>
      <c r="B46" s="52" t="s">
        <v>164</v>
      </c>
      <c r="C46" s="118">
        <v>10425.7029</v>
      </c>
      <c r="D46" s="86">
        <v>11541.744199999999</v>
      </c>
      <c r="E46" s="86">
        <v>12786.135399999999</v>
      </c>
      <c r="F46" s="86">
        <v>14139.885700000001</v>
      </c>
      <c r="G46" s="87">
        <v>15577.9722</v>
      </c>
    </row>
    <row r="47" spans="1:7" x14ac:dyDescent="0.25">
      <c r="A47" s="81" t="s">
        <v>123</v>
      </c>
      <c r="B47" s="52" t="s">
        <v>120</v>
      </c>
      <c r="C47" s="115">
        <v>106.3673</v>
      </c>
      <c r="D47" s="68">
        <v>110.7047</v>
      </c>
      <c r="E47" s="68">
        <v>110.7817</v>
      </c>
      <c r="F47" s="68">
        <v>110.58759999999999</v>
      </c>
      <c r="G47" s="69">
        <v>110.1704</v>
      </c>
    </row>
    <row r="48" spans="1:7" x14ac:dyDescent="0.25">
      <c r="A48" s="81" t="s">
        <v>129</v>
      </c>
      <c r="B48" s="52" t="s">
        <v>130</v>
      </c>
      <c r="C48" s="115">
        <v>6.0562330149692283</v>
      </c>
      <c r="D48" s="68">
        <v>6.0290018612947307</v>
      </c>
      <c r="E48" s="68">
        <v>6.1794709646415225</v>
      </c>
      <c r="F48" s="68">
        <v>6.3811557949496542</v>
      </c>
      <c r="G48" s="69">
        <v>6.5621799806030152</v>
      </c>
    </row>
    <row r="49" spans="1:7" ht="31.5" x14ac:dyDescent="0.25">
      <c r="A49" s="56" t="s">
        <v>135</v>
      </c>
      <c r="B49" s="57"/>
      <c r="C49" s="114" t="s">
        <v>116</v>
      </c>
      <c r="D49" s="107"/>
      <c r="E49" s="107"/>
      <c r="F49" s="107"/>
      <c r="G49" s="109"/>
    </row>
    <row r="50" spans="1:7" ht="30" x14ac:dyDescent="0.25">
      <c r="A50" s="81" t="s">
        <v>122</v>
      </c>
      <c r="B50" s="52" t="s">
        <v>164</v>
      </c>
      <c r="C50" s="118">
        <v>181001.7862</v>
      </c>
      <c r="D50" s="86">
        <v>200377.50279999999</v>
      </c>
      <c r="E50" s="86">
        <v>221981.51680000001</v>
      </c>
      <c r="F50" s="86">
        <v>245484.12609999999</v>
      </c>
      <c r="G50" s="87">
        <v>270450.90580000001</v>
      </c>
    </row>
    <row r="51" spans="1:7" x14ac:dyDescent="0.25">
      <c r="A51" s="81" t="s">
        <v>123</v>
      </c>
      <c r="B51" s="52" t="s">
        <v>120</v>
      </c>
      <c r="C51" s="115">
        <v>108.38420000000001</v>
      </c>
      <c r="D51" s="68">
        <v>110.7047</v>
      </c>
      <c r="E51" s="68">
        <v>110.7817</v>
      </c>
      <c r="F51" s="68">
        <v>110.58759999999999</v>
      </c>
      <c r="G51" s="69">
        <v>110.1704</v>
      </c>
    </row>
    <row r="52" spans="1:7" x14ac:dyDescent="0.25">
      <c r="A52" s="81" t="s">
        <v>129</v>
      </c>
      <c r="B52" s="52" t="s">
        <v>130</v>
      </c>
      <c r="C52" s="115">
        <v>105.14293413759582</v>
      </c>
      <c r="D52" s="68">
        <v>104.67017085188823</v>
      </c>
      <c r="E52" s="68">
        <v>107.28248175384442</v>
      </c>
      <c r="F52" s="68">
        <v>110.7839544863624</v>
      </c>
      <c r="G52" s="69">
        <v>113.9267355847966</v>
      </c>
    </row>
    <row r="53" spans="1:7" ht="31.5" x14ac:dyDescent="0.25">
      <c r="A53" s="56" t="s">
        <v>136</v>
      </c>
      <c r="B53" s="57"/>
      <c r="C53" s="114" t="s">
        <v>116</v>
      </c>
      <c r="D53" s="107"/>
      <c r="E53" s="107"/>
      <c r="F53" s="107"/>
      <c r="G53" s="109"/>
    </row>
    <row r="54" spans="1:7" ht="30" x14ac:dyDescent="0.25">
      <c r="A54" s="81" t="s">
        <v>122</v>
      </c>
      <c r="B54" s="52" t="s">
        <v>164</v>
      </c>
      <c r="C54" s="122">
        <v>37950.212299999999</v>
      </c>
      <c r="D54" s="86">
        <v>43947.4764</v>
      </c>
      <c r="E54" s="86">
        <v>47639.909399999997</v>
      </c>
      <c r="F54" s="86">
        <v>51290.13</v>
      </c>
      <c r="G54" s="87">
        <v>54763.3</v>
      </c>
    </row>
    <row r="55" spans="1:7" x14ac:dyDescent="0.25">
      <c r="A55" s="81" t="s">
        <v>137</v>
      </c>
      <c r="B55" s="52" t="s">
        <v>120</v>
      </c>
      <c r="C55" s="123">
        <v>114.1</v>
      </c>
      <c r="D55" s="68">
        <v>115.803</v>
      </c>
      <c r="E55" s="68">
        <v>108.4019</v>
      </c>
      <c r="F55" s="68">
        <v>107.6621</v>
      </c>
      <c r="G55" s="69">
        <v>106.77160000000001</v>
      </c>
    </row>
    <row r="56" spans="1:7" x14ac:dyDescent="0.25">
      <c r="A56" s="81" t="s">
        <v>129</v>
      </c>
      <c r="B56" s="52" t="s">
        <v>7</v>
      </c>
      <c r="C56" s="115">
        <v>22.045067930753262</v>
      </c>
      <c r="D56" s="68">
        <v>22.956618377905677</v>
      </c>
      <c r="E56" s="68">
        <v>23.024113830004701</v>
      </c>
      <c r="F56" s="68">
        <v>23.146602258123</v>
      </c>
      <c r="G56" s="69">
        <v>23.068896664981668</v>
      </c>
    </row>
    <row r="57" spans="1:7" ht="31.5" x14ac:dyDescent="0.25">
      <c r="A57" s="56" t="s">
        <v>138</v>
      </c>
      <c r="B57" s="59" t="s">
        <v>139</v>
      </c>
      <c r="C57" s="124">
        <v>73709.275399999999</v>
      </c>
      <c r="D57" s="72">
        <v>83697.624400000001</v>
      </c>
      <c r="E57" s="72">
        <v>90728.858099999998</v>
      </c>
      <c r="F57" s="72">
        <v>97038.6</v>
      </c>
      <c r="G57" s="73">
        <v>103402.62699999999</v>
      </c>
    </row>
    <row r="58" spans="1:7" x14ac:dyDescent="0.25">
      <c r="A58" s="81" t="s">
        <v>168</v>
      </c>
      <c r="B58" s="58" t="s">
        <v>120</v>
      </c>
      <c r="C58" s="125">
        <v>114.1</v>
      </c>
      <c r="D58" s="74">
        <v>113.551</v>
      </c>
      <c r="E58" s="74">
        <v>108.4008</v>
      </c>
      <c r="F58" s="74">
        <v>106.9545</v>
      </c>
      <c r="G58" s="75">
        <v>106.5582</v>
      </c>
    </row>
    <row r="59" spans="1:7" ht="31.5" x14ac:dyDescent="0.25">
      <c r="A59" s="56" t="s">
        <v>140</v>
      </c>
      <c r="B59" s="59" t="s">
        <v>120</v>
      </c>
      <c r="C59" s="126">
        <v>107.77370000000001</v>
      </c>
      <c r="D59" s="76">
        <v>106.4983</v>
      </c>
      <c r="E59" s="76">
        <v>103.5775</v>
      </c>
      <c r="F59" s="76">
        <v>102.8049</v>
      </c>
      <c r="G59" s="77">
        <v>102.4598</v>
      </c>
    </row>
    <row r="60" spans="1:7" ht="31.5" x14ac:dyDescent="0.25">
      <c r="A60" s="56" t="s">
        <v>141</v>
      </c>
      <c r="B60" s="60" t="s">
        <v>120</v>
      </c>
      <c r="C60" s="126">
        <v>105.4</v>
      </c>
      <c r="D60" s="78">
        <v>105.2157</v>
      </c>
      <c r="E60" s="78">
        <v>103.5446</v>
      </c>
      <c r="F60" s="78">
        <v>102.9838</v>
      </c>
      <c r="G60" s="79">
        <v>102.5882</v>
      </c>
    </row>
    <row r="61" spans="1:7" ht="47.25" x14ac:dyDescent="0.25">
      <c r="A61" s="56" t="s">
        <v>169</v>
      </c>
      <c r="B61" s="59" t="s">
        <v>139</v>
      </c>
      <c r="C61" s="124">
        <v>14375</v>
      </c>
      <c r="D61" s="72">
        <v>15453</v>
      </c>
      <c r="E61" s="72">
        <v>17252</v>
      </c>
      <c r="F61" s="72">
        <v>19787</v>
      </c>
      <c r="G61" s="73">
        <v>21536</v>
      </c>
    </row>
    <row r="62" spans="1:7" ht="15.75" x14ac:dyDescent="0.25">
      <c r="A62" s="56" t="s">
        <v>168</v>
      </c>
      <c r="B62" s="52" t="s">
        <v>120</v>
      </c>
      <c r="C62" s="115">
        <v>103.276</v>
      </c>
      <c r="D62" s="68">
        <v>107.4991</v>
      </c>
      <c r="E62" s="68">
        <v>111.6418</v>
      </c>
      <c r="F62" s="68">
        <v>114.6939</v>
      </c>
      <c r="G62" s="69">
        <v>108.8391</v>
      </c>
    </row>
    <row r="63" spans="1:7" ht="30" x14ac:dyDescent="0.25">
      <c r="A63" s="81" t="s">
        <v>142</v>
      </c>
      <c r="B63" s="52" t="s">
        <v>139</v>
      </c>
      <c r="C63" s="122">
        <v>15668.75</v>
      </c>
      <c r="D63" s="70">
        <v>16843.77</v>
      </c>
      <c r="E63" s="70">
        <v>18804.68</v>
      </c>
      <c r="F63" s="70">
        <v>21567.83</v>
      </c>
      <c r="G63" s="71">
        <v>23474.240000000002</v>
      </c>
    </row>
    <row r="64" spans="1:7" ht="30" x14ac:dyDescent="0.25">
      <c r="A64" s="81" t="s">
        <v>143</v>
      </c>
      <c r="B64" s="52" t="s">
        <v>139</v>
      </c>
      <c r="C64" s="122">
        <v>12362.5</v>
      </c>
      <c r="D64" s="70">
        <v>13289.58</v>
      </c>
      <c r="E64" s="70">
        <v>14836.72</v>
      </c>
      <c r="F64" s="70">
        <v>17016.82</v>
      </c>
      <c r="G64" s="71">
        <v>18520.96</v>
      </c>
    </row>
    <row r="65" spans="1:7" ht="30.75" thickBot="1" x14ac:dyDescent="0.3">
      <c r="A65" s="81" t="s">
        <v>144</v>
      </c>
      <c r="B65" s="53" t="s">
        <v>139</v>
      </c>
      <c r="C65" s="127">
        <v>13943.75</v>
      </c>
      <c r="D65" s="104">
        <v>14989.41</v>
      </c>
      <c r="E65" s="104">
        <v>16734.439999999999</v>
      </c>
      <c r="F65" s="104">
        <v>19193.39</v>
      </c>
      <c r="G65" s="105">
        <v>20889.919999999998</v>
      </c>
    </row>
    <row r="66" spans="1:7" ht="15.75" x14ac:dyDescent="0.25">
      <c r="A66" s="56" t="s">
        <v>145</v>
      </c>
      <c r="B66" s="100"/>
      <c r="C66" s="128"/>
      <c r="D66" s="101"/>
      <c r="E66" s="101"/>
      <c r="F66" s="101"/>
      <c r="G66" s="102"/>
    </row>
    <row r="67" spans="1:7" ht="45" x14ac:dyDescent="0.25">
      <c r="A67" s="81" t="s">
        <v>146</v>
      </c>
      <c r="B67" s="55" t="s">
        <v>170</v>
      </c>
      <c r="C67" s="115">
        <v>424.22309999999999</v>
      </c>
      <c r="D67" s="68">
        <v>428.69</v>
      </c>
      <c r="E67" s="68">
        <v>455.71039999999999</v>
      </c>
      <c r="F67" s="68">
        <v>473.78899999999999</v>
      </c>
      <c r="G67" s="69">
        <v>495.98829999999998</v>
      </c>
    </row>
    <row r="68" spans="1:7" x14ac:dyDescent="0.25">
      <c r="A68" s="81" t="s">
        <v>147</v>
      </c>
      <c r="B68" s="55" t="s">
        <v>120</v>
      </c>
      <c r="C68" s="115">
        <v>71.650000000000006</v>
      </c>
      <c r="D68" s="68">
        <v>101.053</v>
      </c>
      <c r="E68" s="68">
        <v>106.303</v>
      </c>
      <c r="F68" s="68">
        <v>103.9671</v>
      </c>
      <c r="G68" s="69">
        <v>104.6855</v>
      </c>
    </row>
    <row r="69" spans="1:7" x14ac:dyDescent="0.25">
      <c r="A69" s="81" t="s">
        <v>148</v>
      </c>
      <c r="B69" s="55" t="s">
        <v>120</v>
      </c>
      <c r="C69" s="115">
        <v>89</v>
      </c>
      <c r="D69" s="68">
        <v>104.3</v>
      </c>
      <c r="E69" s="68">
        <v>106.0543</v>
      </c>
      <c r="F69" s="68">
        <v>103.48090000000001</v>
      </c>
      <c r="G69" s="69">
        <v>104.04770000000001</v>
      </c>
    </row>
    <row r="70" spans="1:7" ht="15.75" thickBot="1" x14ac:dyDescent="0.3">
      <c r="A70" s="81" t="s">
        <v>129</v>
      </c>
      <c r="B70" s="53" t="s">
        <v>7</v>
      </c>
      <c r="C70" s="115">
        <v>20.862518322574388</v>
      </c>
      <c r="D70" s="68">
        <v>21.195892557374815</v>
      </c>
      <c r="E70" s="68">
        <v>21.719006349870803</v>
      </c>
      <c r="F70" s="68">
        <v>21.640741918197019</v>
      </c>
      <c r="G70" s="69">
        <v>21.687910554932881</v>
      </c>
    </row>
    <row r="71" spans="1:7" ht="15.75" x14ac:dyDescent="0.25">
      <c r="A71" s="56" t="s">
        <v>149</v>
      </c>
      <c r="B71" s="61"/>
      <c r="C71" s="129" t="s">
        <v>116</v>
      </c>
      <c r="D71" s="93" t="s">
        <v>116</v>
      </c>
      <c r="E71" s="93" t="s">
        <v>116</v>
      </c>
      <c r="F71" s="93" t="s">
        <v>116</v>
      </c>
      <c r="G71" s="94" t="s">
        <v>116</v>
      </c>
    </row>
    <row r="72" spans="1:7" ht="45" x14ac:dyDescent="0.25">
      <c r="A72" s="56" t="s">
        <v>146</v>
      </c>
      <c r="B72" s="52" t="s">
        <v>170</v>
      </c>
      <c r="C72" s="115">
        <v>196.96180000000001</v>
      </c>
      <c r="D72" s="68">
        <v>206.6566</v>
      </c>
      <c r="E72" s="68">
        <v>229.50219999999999</v>
      </c>
      <c r="F72" s="68">
        <v>241.4785</v>
      </c>
      <c r="G72" s="69">
        <v>255.27600000000001</v>
      </c>
    </row>
    <row r="73" spans="1:7" x14ac:dyDescent="0.25">
      <c r="A73" s="81" t="s">
        <v>148</v>
      </c>
      <c r="B73" s="52" t="s">
        <v>120</v>
      </c>
      <c r="C73" s="115">
        <v>84.564400000000006</v>
      </c>
      <c r="D73" s="68">
        <v>105.949</v>
      </c>
      <c r="E73" s="68">
        <v>109.0895</v>
      </c>
      <c r="F73" s="68">
        <v>103.55119999999999</v>
      </c>
      <c r="G73" s="69">
        <v>103.95529999999999</v>
      </c>
    </row>
    <row r="74" spans="1:7" x14ac:dyDescent="0.25">
      <c r="A74" s="81" t="s">
        <v>129</v>
      </c>
      <c r="B74" s="52" t="s">
        <v>7</v>
      </c>
      <c r="C74" s="115">
        <v>9.6862220877345706</v>
      </c>
      <c r="D74" s="68">
        <v>10.217805616814911</v>
      </c>
      <c r="E74" s="68">
        <v>10.937998648065344</v>
      </c>
      <c r="F74" s="68">
        <v>11.02974931307679</v>
      </c>
      <c r="G74" s="69">
        <v>11.16236623892347</v>
      </c>
    </row>
    <row r="75" spans="1:7" ht="15.75" x14ac:dyDescent="0.25">
      <c r="A75" s="56" t="s">
        <v>150</v>
      </c>
      <c r="B75" s="59"/>
      <c r="C75" s="130" t="s">
        <v>116</v>
      </c>
      <c r="D75" s="91" t="s">
        <v>116</v>
      </c>
      <c r="E75" s="91" t="s">
        <v>116</v>
      </c>
      <c r="F75" s="91" t="s">
        <v>116</v>
      </c>
      <c r="G75" s="92" t="s">
        <v>116</v>
      </c>
    </row>
    <row r="76" spans="1:7" ht="45" x14ac:dyDescent="0.25">
      <c r="A76" s="56" t="s">
        <v>146</v>
      </c>
      <c r="B76" s="52" t="s">
        <v>170</v>
      </c>
      <c r="C76" s="115">
        <v>227.26130000000001</v>
      </c>
      <c r="D76" s="68">
        <v>222.0334</v>
      </c>
      <c r="E76" s="68">
        <v>226.20820000000001</v>
      </c>
      <c r="F76" s="68">
        <v>232.31049999999999</v>
      </c>
      <c r="G76" s="69">
        <v>240.7123</v>
      </c>
    </row>
    <row r="77" spans="1:7" x14ac:dyDescent="0.25">
      <c r="A77" s="81" t="s">
        <v>148</v>
      </c>
      <c r="B77" s="52" t="s">
        <v>120</v>
      </c>
      <c r="C77" s="115">
        <v>92.195999999999998</v>
      </c>
      <c r="D77" s="68">
        <v>102.87090000000001</v>
      </c>
      <c r="E77" s="68">
        <v>103.22920000000001</v>
      </c>
      <c r="F77" s="68">
        <v>103.40949999999999</v>
      </c>
      <c r="G77" s="69">
        <v>104.1437</v>
      </c>
    </row>
    <row r="78" spans="1:7" x14ac:dyDescent="0.25">
      <c r="A78" s="81" t="s">
        <v>129</v>
      </c>
      <c r="B78" s="52" t="s">
        <v>7</v>
      </c>
      <c r="C78" s="115">
        <v>11.176296234839814</v>
      </c>
      <c r="D78" s="68">
        <v>10.978086940559905</v>
      </c>
      <c r="E78" s="68">
        <v>10.781007701805454</v>
      </c>
      <c r="F78" s="68">
        <v>10.610992605120231</v>
      </c>
      <c r="G78" s="69">
        <v>10.525544316009409</v>
      </c>
    </row>
    <row r="79" spans="1:7" ht="15.75" x14ac:dyDescent="0.25">
      <c r="A79" s="56" t="s">
        <v>151</v>
      </c>
      <c r="B79" s="59"/>
      <c r="C79" s="130" t="s">
        <v>116</v>
      </c>
      <c r="D79" s="91" t="s">
        <v>116</v>
      </c>
      <c r="E79" s="91" t="s">
        <v>116</v>
      </c>
      <c r="F79" s="91" t="s">
        <v>116</v>
      </c>
      <c r="G79" s="92" t="s">
        <v>116</v>
      </c>
    </row>
    <row r="80" spans="1:7" ht="45" x14ac:dyDescent="0.25">
      <c r="A80" s="56" t="s">
        <v>146</v>
      </c>
      <c r="B80" s="52" t="s">
        <v>170</v>
      </c>
      <c r="C80" s="123">
        <v>41.2089</v>
      </c>
      <c r="D80" s="62">
        <v>45.1</v>
      </c>
      <c r="E80" s="62">
        <v>49.8</v>
      </c>
      <c r="F80" s="62">
        <v>53.6</v>
      </c>
      <c r="G80" s="63">
        <v>57.236800000000002</v>
      </c>
    </row>
    <row r="81" spans="1:7" ht="15.75" x14ac:dyDescent="0.25">
      <c r="A81" s="56" t="s">
        <v>148</v>
      </c>
      <c r="B81" s="52" t="s">
        <v>120</v>
      </c>
      <c r="C81" s="123">
        <v>86.5</v>
      </c>
      <c r="D81" s="62">
        <v>109.3</v>
      </c>
      <c r="E81" s="62">
        <v>108.1</v>
      </c>
      <c r="F81" s="62">
        <v>105.5</v>
      </c>
      <c r="G81" s="63">
        <v>105</v>
      </c>
    </row>
    <row r="82" spans="1:7" x14ac:dyDescent="0.25">
      <c r="A82" s="81" t="s">
        <v>129</v>
      </c>
      <c r="B82" s="52" t="s">
        <v>7</v>
      </c>
      <c r="C82" s="115">
        <v>2.0265785415813884</v>
      </c>
      <c r="D82" s="68">
        <v>2.2298974884825964</v>
      </c>
      <c r="E82" s="68">
        <v>2.373451464402756</v>
      </c>
      <c r="F82" s="68">
        <v>2.4482285718228165</v>
      </c>
      <c r="G82" s="69">
        <v>2.5027739542456593</v>
      </c>
    </row>
    <row r="83" spans="1:7" ht="15.75" x14ac:dyDescent="0.25">
      <c r="A83" s="56" t="s">
        <v>152</v>
      </c>
      <c r="B83" s="59"/>
      <c r="C83" s="130" t="s">
        <v>116</v>
      </c>
      <c r="D83" s="91" t="s">
        <v>116</v>
      </c>
      <c r="E83" s="91" t="s">
        <v>116</v>
      </c>
      <c r="F83" s="91" t="s">
        <v>116</v>
      </c>
      <c r="G83" s="92" t="s">
        <v>116</v>
      </c>
    </row>
    <row r="84" spans="1:7" ht="45" x14ac:dyDescent="0.25">
      <c r="A84" s="81" t="s">
        <v>146</v>
      </c>
      <c r="B84" s="55" t="s">
        <v>170</v>
      </c>
      <c r="C84" s="115">
        <v>303.29739999999998</v>
      </c>
      <c r="D84" s="68">
        <v>324.142</v>
      </c>
      <c r="E84" s="68">
        <v>349.35230000000001</v>
      </c>
      <c r="F84" s="68">
        <v>365.09440000000001</v>
      </c>
      <c r="G84" s="69">
        <v>373.66759999999999</v>
      </c>
    </row>
    <row r="85" spans="1:7" x14ac:dyDescent="0.25">
      <c r="A85" s="81" t="s">
        <v>147</v>
      </c>
      <c r="B85" s="55" t="s">
        <v>120</v>
      </c>
      <c r="C85" s="115">
        <v>109.68770000000001</v>
      </c>
      <c r="D85" s="68">
        <v>106.87269999999999</v>
      </c>
      <c r="E85" s="68">
        <v>107.7775</v>
      </c>
      <c r="F85" s="68">
        <v>104.5061</v>
      </c>
      <c r="G85" s="69">
        <v>102.34820000000001</v>
      </c>
    </row>
    <row r="86" spans="1:7" x14ac:dyDescent="0.25">
      <c r="A86" s="81" t="s">
        <v>148</v>
      </c>
      <c r="B86" s="55" t="s">
        <v>120</v>
      </c>
      <c r="C86" s="115">
        <v>112.9</v>
      </c>
      <c r="D86" s="68">
        <v>111.6041</v>
      </c>
      <c r="E86" s="68">
        <v>106.0946</v>
      </c>
      <c r="F86" s="68">
        <v>103.1412</v>
      </c>
      <c r="G86" s="69">
        <v>101.44110000000001</v>
      </c>
    </row>
    <row r="87" spans="1:7" x14ac:dyDescent="0.25">
      <c r="A87" s="81" t="s">
        <v>129</v>
      </c>
      <c r="B87" s="52" t="s">
        <v>7</v>
      </c>
      <c r="C87" s="115">
        <v>14.915612951508704</v>
      </c>
      <c r="D87" s="68">
        <v>16.026683629971746</v>
      </c>
      <c r="E87" s="68">
        <v>16.650014619025526</v>
      </c>
      <c r="F87" s="68">
        <v>16.676017565158734</v>
      </c>
      <c r="G87" s="69">
        <v>16.339235191790689</v>
      </c>
    </row>
    <row r="88" spans="1:7" ht="15.75" x14ac:dyDescent="0.25">
      <c r="A88" s="56" t="s">
        <v>153</v>
      </c>
      <c r="B88" s="59"/>
      <c r="C88" s="130" t="s">
        <v>116</v>
      </c>
      <c r="D88" s="91" t="s">
        <v>116</v>
      </c>
      <c r="E88" s="91" t="s">
        <v>116</v>
      </c>
      <c r="F88" s="91" t="s">
        <v>116</v>
      </c>
      <c r="G88" s="92" t="s">
        <v>116</v>
      </c>
    </row>
    <row r="89" spans="1:7" ht="45" x14ac:dyDescent="0.25">
      <c r="A89" s="81" t="s">
        <v>146</v>
      </c>
      <c r="B89" s="55" t="s">
        <v>170</v>
      </c>
      <c r="C89" s="123">
        <v>120.92570000000001</v>
      </c>
      <c r="D89" s="62">
        <v>104.548</v>
      </c>
      <c r="E89" s="62">
        <v>106.35809999999999</v>
      </c>
      <c r="F89" s="62">
        <v>108.69459999999999</v>
      </c>
      <c r="G89" s="63">
        <v>122.3207</v>
      </c>
    </row>
    <row r="90" spans="1:7" x14ac:dyDescent="0.25">
      <c r="A90" s="81" t="s">
        <v>129</v>
      </c>
      <c r="B90" s="55" t="s">
        <v>7</v>
      </c>
      <c r="C90" s="115">
        <v>5.9469053710656814</v>
      </c>
      <c r="D90" s="68">
        <v>5.169208927403071</v>
      </c>
      <c r="E90" s="68">
        <v>5.0689917308452763</v>
      </c>
      <c r="F90" s="68">
        <v>4.9647243530382887</v>
      </c>
      <c r="G90" s="69">
        <v>5.3486753631421911</v>
      </c>
    </row>
    <row r="91" spans="1:7" ht="15.75" x14ac:dyDescent="0.25">
      <c r="A91" s="56" t="s">
        <v>154</v>
      </c>
      <c r="B91" s="59"/>
      <c r="C91" s="130" t="s">
        <v>116</v>
      </c>
      <c r="D91" s="91" t="s">
        <v>116</v>
      </c>
      <c r="E91" s="91" t="s">
        <v>116</v>
      </c>
      <c r="F91" s="91" t="s">
        <v>116</v>
      </c>
      <c r="G91" s="92" t="s">
        <v>116</v>
      </c>
    </row>
    <row r="92" spans="1:7" ht="45" x14ac:dyDescent="0.25">
      <c r="A92" s="81" t="s">
        <v>146</v>
      </c>
      <c r="B92" s="52" t="s">
        <v>170</v>
      </c>
      <c r="C92" s="123">
        <v>50.224400000000003</v>
      </c>
      <c r="D92" s="62">
        <v>27.929099999999998</v>
      </c>
      <c r="E92" s="62">
        <v>26.570599999999999</v>
      </c>
      <c r="F92" s="62">
        <v>25.2818</v>
      </c>
      <c r="G92" s="63">
        <v>33.986800000000002</v>
      </c>
    </row>
    <row r="93" spans="1:7" x14ac:dyDescent="0.25">
      <c r="A93" s="81" t="s">
        <v>129</v>
      </c>
      <c r="B93" s="52" t="s">
        <v>7</v>
      </c>
      <c r="C93" s="115">
        <v>2.4699443883190355</v>
      </c>
      <c r="D93" s="68">
        <v>1.3809097548908931</v>
      </c>
      <c r="E93" s="68">
        <v>1.2663459734951783</v>
      </c>
      <c r="F93" s="68">
        <v>1.1547691251326508</v>
      </c>
      <c r="G93" s="69">
        <v>1.4861291656444171</v>
      </c>
    </row>
    <row r="94" spans="1:7" ht="24" customHeight="1" x14ac:dyDescent="0.25">
      <c r="A94" s="56" t="s">
        <v>171</v>
      </c>
      <c r="B94" s="59" t="s">
        <v>172</v>
      </c>
      <c r="C94" s="126">
        <v>76.036699999999996</v>
      </c>
      <c r="D94" s="76">
        <v>76.038300000000007</v>
      </c>
      <c r="E94" s="76">
        <v>76.108800000000002</v>
      </c>
      <c r="F94" s="76">
        <v>76.302300000000002</v>
      </c>
      <c r="G94" s="77">
        <v>76.345200000000006</v>
      </c>
    </row>
    <row r="95" spans="1:7" ht="24.75" customHeight="1" x14ac:dyDescent="0.25">
      <c r="A95" s="56" t="s">
        <v>173</v>
      </c>
      <c r="B95" s="59" t="s">
        <v>172</v>
      </c>
      <c r="C95" s="126">
        <v>73.636200000000002</v>
      </c>
      <c r="D95" s="76">
        <v>73.721299999999999</v>
      </c>
      <c r="E95" s="76">
        <v>73.797399999999996</v>
      </c>
      <c r="F95" s="76">
        <v>73.984700000000004</v>
      </c>
      <c r="G95" s="77">
        <v>74.025199999999998</v>
      </c>
    </row>
    <row r="96" spans="1:7" ht="21" customHeight="1" x14ac:dyDescent="0.25">
      <c r="A96" s="56" t="s">
        <v>174</v>
      </c>
      <c r="B96" s="59" t="s">
        <v>172</v>
      </c>
      <c r="C96" s="126">
        <v>2.4005000000000001</v>
      </c>
      <c r="D96" s="76">
        <v>2.3170000000000002</v>
      </c>
      <c r="E96" s="76">
        <v>2.3115000000000001</v>
      </c>
      <c r="F96" s="76">
        <v>2.3176999999999999</v>
      </c>
      <c r="G96" s="77">
        <v>2.3199999999999998</v>
      </c>
    </row>
    <row r="97" spans="1:7" ht="24.75" customHeight="1" x14ac:dyDescent="0.25">
      <c r="A97" s="56" t="s">
        <v>155</v>
      </c>
      <c r="B97" s="59" t="s">
        <v>156</v>
      </c>
      <c r="C97" s="126">
        <v>3.1570999999999998</v>
      </c>
      <c r="D97" s="76">
        <v>3.0470999999999999</v>
      </c>
      <c r="E97" s="76">
        <v>3.0369999999999999</v>
      </c>
      <c r="F97" s="76">
        <v>3.0375000000000001</v>
      </c>
      <c r="G97" s="77">
        <v>3.0388000000000002</v>
      </c>
    </row>
    <row r="98" spans="1:7" ht="15.75" x14ac:dyDescent="0.25">
      <c r="A98" s="56" t="s">
        <v>175</v>
      </c>
      <c r="B98" s="59" t="s">
        <v>7</v>
      </c>
      <c r="C98" s="126">
        <v>102.20399999999999</v>
      </c>
      <c r="D98" s="76">
        <v>102.7212</v>
      </c>
      <c r="E98" s="76">
        <v>102.2046</v>
      </c>
      <c r="F98" s="76">
        <v>102.0809</v>
      </c>
      <c r="G98" s="77">
        <v>102.3806</v>
      </c>
    </row>
    <row r="99" spans="1:7" ht="41.25" customHeight="1" x14ac:dyDescent="0.25">
      <c r="A99" s="56" t="s">
        <v>176</v>
      </c>
      <c r="B99" s="59" t="s">
        <v>157</v>
      </c>
      <c r="C99" s="126">
        <v>84.659400000000005</v>
      </c>
      <c r="D99" s="76">
        <v>94.653000000000006</v>
      </c>
      <c r="E99" s="76">
        <v>98.614099999999993</v>
      </c>
      <c r="F99" s="76">
        <v>101.2124</v>
      </c>
      <c r="G99" s="77">
        <v>103.8028</v>
      </c>
    </row>
    <row r="102" spans="1:7" x14ac:dyDescent="0.25">
      <c r="A102" s="51"/>
      <c r="B102" s="51"/>
      <c r="C102" s="131"/>
      <c r="D102" s="110"/>
      <c r="E102" s="110"/>
      <c r="F102" s="110"/>
      <c r="G102" s="110"/>
    </row>
  </sheetData>
  <mergeCells count="7">
    <mergeCell ref="A1:G2"/>
    <mergeCell ref="A31:G31"/>
    <mergeCell ref="A4:G4"/>
    <mergeCell ref="A3:G3"/>
    <mergeCell ref="A5:A6"/>
    <mergeCell ref="B5:B6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базовый вариант</vt:lpstr>
      <vt:lpstr>Лист3</vt:lpstr>
      <vt:lpstr>'базовый вариант'!Заголовки_для_печати</vt:lpstr>
      <vt:lpstr>'базовый вариант'!Область_печати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</dc:title>
  <dc:subject>прогноз МО</dc:subject>
  <dc:creator/>
  <cp:lastModifiedBy/>
  <dcterms:created xsi:type="dcterms:W3CDTF">2006-09-28T05:33:49Z</dcterms:created>
  <dcterms:modified xsi:type="dcterms:W3CDTF">2024-09-26T10:09:01Z</dcterms:modified>
  <cp:contentStatus>проект</cp:contentStatus>
</cp:coreProperties>
</file>